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30" yWindow="600" windowWidth="27495" windowHeight="13995"/>
  </bookViews>
  <sheets>
    <sheet name="Rekapitulace stavby" sheetId="1" r:id="rId1"/>
    <sheet name="001 - SO 001 - Bourací práce" sheetId="2" r:id="rId2"/>
    <sheet name="101 - SO 101 - Příjezdová..." sheetId="3" r:id="rId3"/>
    <sheet name="101.1 - SO 101.1 - Sanace..." sheetId="4" r:id="rId4"/>
    <sheet name="102 - SO 102 - Chodník" sheetId="5" r:id="rId5"/>
    <sheet name="301 - SO 301 - Odvodnění" sheetId="6" r:id="rId6"/>
    <sheet name="401 - SO 401 - Přeložka VO" sheetId="7" r:id="rId7"/>
    <sheet name="402 - SO 402 - Ochrana IS" sheetId="8" r:id="rId8"/>
    <sheet name="801 - SO 801 - Zeleň" sheetId="9" r:id="rId9"/>
    <sheet name="VRN - Vedlejší náklady" sheetId="10" r:id="rId10"/>
    <sheet name="Pokyny pro vyplnění" sheetId="11" r:id="rId11"/>
  </sheets>
  <definedNames>
    <definedName name="_xlnm._FilterDatabase" localSheetId="1" hidden="1">'001 - SO 001 - Bourací práce'!$C$77:$K$109</definedName>
    <definedName name="_xlnm._FilterDatabase" localSheetId="2" hidden="1">'101 - SO 101 - Příjezdová...'!$C$81:$K$158</definedName>
    <definedName name="_xlnm._FilterDatabase" localSheetId="3" hidden="1">'101.1 - SO 101.1 - Sanace...'!$C$79:$K$97</definedName>
    <definedName name="_xlnm._FilterDatabase" localSheetId="4" hidden="1">'102 - SO 102 - Chodník'!$C$79:$K$95</definedName>
    <definedName name="_xlnm._FilterDatabase" localSheetId="5" hidden="1">'301 - SO 301 - Odvodnění'!$C$80:$K$154</definedName>
    <definedName name="_xlnm._FilterDatabase" localSheetId="6" hidden="1">'401 - SO 401 - Přeložka VO'!$C$91:$K$205</definedName>
    <definedName name="_xlnm._FilterDatabase" localSheetId="7" hidden="1">'402 - SO 402 - Ochrana IS'!$C$80:$K$116</definedName>
    <definedName name="_xlnm._FilterDatabase" localSheetId="8" hidden="1">'801 - SO 801 - Zeleň'!$C$77:$K$119</definedName>
    <definedName name="_xlnm._FilterDatabase" localSheetId="9" hidden="1">'VRN - Vedlejší náklady'!$C$77:$K$87</definedName>
    <definedName name="_xlnm.Print_Titles" localSheetId="1">'001 - SO 001 - Bourací práce'!$77:$77</definedName>
    <definedName name="_xlnm.Print_Titles" localSheetId="2">'101 - SO 101 - Příjezdová...'!$81:$81</definedName>
    <definedName name="_xlnm.Print_Titles" localSheetId="3">'101.1 - SO 101.1 - Sanace...'!$79:$79</definedName>
    <definedName name="_xlnm.Print_Titles" localSheetId="4">'102 - SO 102 - Chodník'!$79:$79</definedName>
    <definedName name="_xlnm.Print_Titles" localSheetId="5">'301 - SO 301 - Odvodnění'!$80:$80</definedName>
    <definedName name="_xlnm.Print_Titles" localSheetId="6">'401 - SO 401 - Přeložka VO'!$91:$91</definedName>
    <definedName name="_xlnm.Print_Titles" localSheetId="7">'402 - SO 402 - Ochrana IS'!$80:$80</definedName>
    <definedName name="_xlnm.Print_Titles" localSheetId="8">'801 - SO 801 - Zeleň'!$77:$77</definedName>
    <definedName name="_xlnm.Print_Titles" localSheetId="0">'Rekapitulace stavby'!$49:$49</definedName>
    <definedName name="_xlnm.Print_Titles" localSheetId="9">'VRN - Vedlejší náklady'!$77:$77</definedName>
    <definedName name="_xlnm.Print_Area" localSheetId="1">'001 - SO 001 - Bourací práce'!$C$4:$J$36,'001 - SO 001 - Bourací práce'!$C$42:$J$59,'001 - SO 001 - Bourací práce'!$C$65:$K$109</definedName>
    <definedName name="_xlnm.Print_Area" localSheetId="2">'101 - SO 101 - Příjezdová...'!$C$4:$J$36,'101 - SO 101 - Příjezdová...'!$C$42:$J$63,'101 - SO 101 - Příjezdová...'!$C$69:$K$158</definedName>
    <definedName name="_xlnm.Print_Area" localSheetId="3">'101.1 - SO 101.1 - Sanace...'!$C$4:$J$36,'101.1 - SO 101.1 - Sanace...'!$C$42:$J$61,'101.1 - SO 101.1 - Sanace...'!$C$67:$K$97</definedName>
    <definedName name="_xlnm.Print_Area" localSheetId="4">'102 - SO 102 - Chodník'!$C$4:$J$36,'102 - SO 102 - Chodník'!$C$42:$J$61,'102 - SO 102 - Chodník'!$C$67:$K$95</definedName>
    <definedName name="_xlnm.Print_Area" localSheetId="5">'301 - SO 301 - Odvodnění'!$C$4:$J$36,'301 - SO 301 - Odvodnění'!$C$42:$J$62,'301 - SO 301 - Odvodnění'!$C$68:$K$154</definedName>
    <definedName name="_xlnm.Print_Area" localSheetId="6">'401 - SO 401 - Přeložka VO'!$C$4:$J$36,'401 - SO 401 - Přeložka VO'!$C$42:$J$73,'401 - SO 401 - Přeložka VO'!$C$79:$K$205</definedName>
    <definedName name="_xlnm.Print_Area" localSheetId="7">'402 - SO 402 - Ochrana IS'!$C$4:$J$36,'402 - SO 402 - Ochrana IS'!$C$42:$J$62,'402 - SO 402 - Ochrana IS'!$C$68:$K$116</definedName>
    <definedName name="_xlnm.Print_Area" localSheetId="8">'801 - SO 801 - Zeleň'!$C$4:$J$36,'801 - SO 801 - Zeleň'!$C$42:$J$59,'801 - SO 801 - Zeleň'!$C$65:$K$119</definedName>
    <definedName name="_xlnm.Print_Area" localSheetId="10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  <definedName name="_xlnm.Print_Area" localSheetId="9">'VRN - Vedlejší náklady'!$C$4:$J$36,'VRN - Vedlejší náklady'!$C$42:$J$59,'VRN - Vedlejší náklady'!$C$65:$K$87</definedName>
  </definedNames>
  <calcPr calcId="145621"/>
</workbook>
</file>

<file path=xl/calcChain.xml><?xml version="1.0" encoding="utf-8"?>
<calcChain xmlns="http://schemas.openxmlformats.org/spreadsheetml/2006/main">
  <c r="J92" i="9" l="1"/>
  <c r="BK92" i="9"/>
  <c r="BK86" i="10"/>
  <c r="BI86" i="10"/>
  <c r="BH86" i="10"/>
  <c r="BG86" i="10"/>
  <c r="BF86" i="10"/>
  <c r="T86" i="10"/>
  <c r="R86" i="10"/>
  <c r="P86" i="10"/>
  <c r="J86" i="10"/>
  <c r="BE86" i="10" s="1"/>
  <c r="BK82" i="10"/>
  <c r="BI82" i="10"/>
  <c r="BH82" i="10"/>
  <c r="BG82" i="10"/>
  <c r="BF82" i="10"/>
  <c r="T82" i="10"/>
  <c r="R82" i="10"/>
  <c r="P82" i="10"/>
  <c r="J82" i="10"/>
  <c r="BE82" i="10" s="1"/>
  <c r="BK81" i="10"/>
  <c r="BI81" i="10"/>
  <c r="BH81" i="10"/>
  <c r="BG81" i="10"/>
  <c r="BF81" i="10"/>
  <c r="T81" i="10"/>
  <c r="R81" i="10"/>
  <c r="P81" i="10"/>
  <c r="J81" i="10"/>
  <c r="BE81" i="10" s="1"/>
  <c r="BK114" i="9"/>
  <c r="BI114" i="9"/>
  <c r="BH114" i="9"/>
  <c r="BG114" i="9"/>
  <c r="BF114" i="9"/>
  <c r="T114" i="9"/>
  <c r="R114" i="9"/>
  <c r="P114" i="9"/>
  <c r="J114" i="9"/>
  <c r="BE114" i="9" s="1"/>
  <c r="BK116" i="9"/>
  <c r="BI116" i="9"/>
  <c r="BH116" i="9"/>
  <c r="BG116" i="9"/>
  <c r="BF116" i="9"/>
  <c r="T116" i="9"/>
  <c r="R116" i="9"/>
  <c r="P116" i="9"/>
  <c r="J116" i="9"/>
  <c r="BE116" i="9" s="1"/>
  <c r="BK112" i="9"/>
  <c r="BI112" i="9"/>
  <c r="BH112" i="9"/>
  <c r="BG112" i="9"/>
  <c r="BF112" i="9"/>
  <c r="T112" i="9"/>
  <c r="R112" i="9"/>
  <c r="P112" i="9"/>
  <c r="J112" i="9"/>
  <c r="BE112" i="9" s="1"/>
  <c r="BK113" i="9"/>
  <c r="BI113" i="9"/>
  <c r="BH113" i="9"/>
  <c r="BG113" i="9"/>
  <c r="BF113" i="9"/>
  <c r="T113" i="9"/>
  <c r="R113" i="9"/>
  <c r="P113" i="9"/>
  <c r="J113" i="9"/>
  <c r="BE113" i="9" s="1"/>
  <c r="BK109" i="9"/>
  <c r="BI109" i="9"/>
  <c r="BH109" i="9"/>
  <c r="BG109" i="9"/>
  <c r="BF109" i="9"/>
  <c r="T109" i="9"/>
  <c r="R109" i="9"/>
  <c r="P109" i="9"/>
  <c r="J109" i="9"/>
  <c r="BE109" i="9" s="1"/>
  <c r="BK107" i="9"/>
  <c r="BI107" i="9"/>
  <c r="BH107" i="9"/>
  <c r="BG107" i="9"/>
  <c r="BF107" i="9"/>
  <c r="T107" i="9"/>
  <c r="R107" i="9"/>
  <c r="P107" i="9"/>
  <c r="J107" i="9"/>
  <c r="BE107" i="9" s="1"/>
  <c r="BK93" i="9"/>
  <c r="BI93" i="9"/>
  <c r="BH93" i="9"/>
  <c r="BG93" i="9"/>
  <c r="BF93" i="9"/>
  <c r="T93" i="9"/>
  <c r="R93" i="9"/>
  <c r="P93" i="9"/>
  <c r="J93" i="9"/>
  <c r="BE93" i="9" s="1"/>
  <c r="BK91" i="9"/>
  <c r="BI91" i="9"/>
  <c r="BH91" i="9"/>
  <c r="BG91" i="9"/>
  <c r="BF91" i="9"/>
  <c r="T91" i="9"/>
  <c r="R91" i="9"/>
  <c r="P91" i="9"/>
  <c r="J91" i="9"/>
  <c r="BE91" i="9" s="1"/>
  <c r="BK89" i="9"/>
  <c r="BI89" i="9"/>
  <c r="BH89" i="9"/>
  <c r="BG89" i="9"/>
  <c r="BF89" i="9"/>
  <c r="T89" i="9"/>
  <c r="R89" i="9"/>
  <c r="P89" i="9"/>
  <c r="J89" i="9"/>
  <c r="BE89" i="9" s="1"/>
  <c r="BK90" i="9"/>
  <c r="BI90" i="9"/>
  <c r="BH90" i="9"/>
  <c r="BG90" i="9"/>
  <c r="BF90" i="9"/>
  <c r="T90" i="9"/>
  <c r="R90" i="9"/>
  <c r="P90" i="9"/>
  <c r="J90" i="9"/>
  <c r="BE90" i="9" s="1"/>
  <c r="BK87" i="9"/>
  <c r="BI87" i="9"/>
  <c r="BH87" i="9"/>
  <c r="BG87" i="9"/>
  <c r="BF87" i="9"/>
  <c r="T87" i="9"/>
  <c r="R87" i="9"/>
  <c r="P87" i="9"/>
  <c r="J87" i="9"/>
  <c r="BE87" i="9" s="1"/>
  <c r="BK86" i="9"/>
  <c r="BI86" i="9"/>
  <c r="BH86" i="9"/>
  <c r="BG86" i="9"/>
  <c r="BF86" i="9"/>
  <c r="T86" i="9"/>
  <c r="R86" i="9"/>
  <c r="P86" i="9"/>
  <c r="J86" i="9"/>
  <c r="BE86" i="9" s="1"/>
  <c r="BK85" i="9"/>
  <c r="BI85" i="9"/>
  <c r="BH85" i="9"/>
  <c r="BG85" i="9"/>
  <c r="BF85" i="9"/>
  <c r="T85" i="9"/>
  <c r="R85" i="9"/>
  <c r="P85" i="9"/>
  <c r="J85" i="9"/>
  <c r="BE85" i="9" s="1"/>
  <c r="BK84" i="9"/>
  <c r="BI84" i="9"/>
  <c r="BH84" i="9"/>
  <c r="BG84" i="9"/>
  <c r="BF84" i="9"/>
  <c r="T84" i="9"/>
  <c r="R84" i="9"/>
  <c r="P84" i="9"/>
  <c r="J84" i="9"/>
  <c r="BE84" i="9" s="1"/>
  <c r="BK83" i="9"/>
  <c r="BI83" i="9"/>
  <c r="BH83" i="9"/>
  <c r="BG83" i="9"/>
  <c r="BF83" i="9"/>
  <c r="T83" i="9"/>
  <c r="R83" i="9"/>
  <c r="P83" i="9"/>
  <c r="J83" i="9"/>
  <c r="BE83" i="9" s="1"/>
  <c r="BK82" i="9"/>
  <c r="BI82" i="9"/>
  <c r="BH82" i="9"/>
  <c r="BG82" i="9"/>
  <c r="BF82" i="9"/>
  <c r="T82" i="9"/>
  <c r="R82" i="9"/>
  <c r="P82" i="9"/>
  <c r="J82" i="9"/>
  <c r="BE82" i="9" s="1"/>
  <c r="BK95" i="8"/>
  <c r="BI95" i="8"/>
  <c r="BH95" i="8"/>
  <c r="BG95" i="8"/>
  <c r="BF95" i="8"/>
  <c r="T95" i="8"/>
  <c r="R95" i="8"/>
  <c r="P95" i="8"/>
  <c r="J95" i="8"/>
  <c r="BE95" i="8" s="1"/>
  <c r="BK104" i="3"/>
  <c r="BI104" i="3"/>
  <c r="BH104" i="3"/>
  <c r="BG104" i="3"/>
  <c r="BF104" i="3"/>
  <c r="T104" i="3"/>
  <c r="R104" i="3"/>
  <c r="P104" i="3"/>
  <c r="J104" i="3"/>
  <c r="BE104" i="3" s="1"/>
  <c r="BK102" i="3"/>
  <c r="BI102" i="3"/>
  <c r="BH102" i="3"/>
  <c r="BG102" i="3"/>
  <c r="BF102" i="3"/>
  <c r="T102" i="3"/>
  <c r="R102" i="3"/>
  <c r="P102" i="3"/>
  <c r="J102" i="3"/>
  <c r="BE102" i="3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AY60" i="1" l="1"/>
  <c r="AX60" i="1"/>
  <c r="BI87" i="10"/>
  <c r="BH87" i="10"/>
  <c r="BG87" i="10"/>
  <c r="BF87" i="10"/>
  <c r="T87" i="10"/>
  <c r="T84" i="10" s="1"/>
  <c r="T78" i="10" s="1"/>
  <c r="R87" i="10"/>
  <c r="R84" i="10" s="1"/>
  <c r="P87" i="10"/>
  <c r="BK87" i="10"/>
  <c r="J87" i="10"/>
  <c r="BE87" i="10"/>
  <c r="BI85" i="10"/>
  <c r="BH85" i="10"/>
  <c r="BG85" i="10"/>
  <c r="BF85" i="10"/>
  <c r="T85" i="10"/>
  <c r="R85" i="10"/>
  <c r="P85" i="10"/>
  <c r="P84" i="10"/>
  <c r="BK85" i="10"/>
  <c r="J85" i="10"/>
  <c r="BE85" i="10" s="1"/>
  <c r="BI83" i="10"/>
  <c r="BH83" i="10"/>
  <c r="BG83" i="10"/>
  <c r="BF83" i="10"/>
  <c r="T83" i="10"/>
  <c r="R83" i="10"/>
  <c r="P83" i="10"/>
  <c r="BK83" i="10"/>
  <c r="J83" i="10"/>
  <c r="BE83" i="10" s="1"/>
  <c r="BI80" i="10"/>
  <c r="BH80" i="10"/>
  <c r="BG80" i="10"/>
  <c r="BF80" i="10"/>
  <c r="T80" i="10"/>
  <c r="T79" i="10"/>
  <c r="R80" i="10"/>
  <c r="R79" i="10" s="1"/>
  <c r="P80" i="10"/>
  <c r="P79" i="10"/>
  <c r="BK80" i="10"/>
  <c r="J80" i="10"/>
  <c r="BE80" i="10" s="1"/>
  <c r="J74" i="10"/>
  <c r="F74" i="10"/>
  <c r="F72" i="10"/>
  <c r="E70" i="10"/>
  <c r="J51" i="10"/>
  <c r="F51" i="10"/>
  <c r="F49" i="10"/>
  <c r="E47" i="10"/>
  <c r="J18" i="10"/>
  <c r="E18" i="10"/>
  <c r="J17" i="10"/>
  <c r="J12" i="10"/>
  <c r="E7" i="10"/>
  <c r="E45" i="10" s="1"/>
  <c r="E68" i="10"/>
  <c r="AY59" i="1"/>
  <c r="AX59" i="1"/>
  <c r="BI119" i="9"/>
  <c r="BH119" i="9"/>
  <c r="BG119" i="9"/>
  <c r="BF119" i="9"/>
  <c r="T119" i="9"/>
  <c r="T118" i="9" s="1"/>
  <c r="R119" i="9"/>
  <c r="R118" i="9" s="1"/>
  <c r="P119" i="9"/>
  <c r="P118" i="9" s="1"/>
  <c r="BK119" i="9"/>
  <c r="BK118" i="9" s="1"/>
  <c r="J118" i="9" s="1"/>
  <c r="J58" i="9" s="1"/>
  <c r="J119" i="9"/>
  <c r="BE119" i="9" s="1"/>
  <c r="BI110" i="9"/>
  <c r="BH110" i="9"/>
  <c r="BG110" i="9"/>
  <c r="BF110" i="9"/>
  <c r="T110" i="9"/>
  <c r="R110" i="9"/>
  <c r="P110" i="9"/>
  <c r="BK110" i="9"/>
  <c r="J110" i="9"/>
  <c r="BE110" i="9"/>
  <c r="BI105" i="9"/>
  <c r="BH105" i="9"/>
  <c r="BG105" i="9"/>
  <c r="BF105" i="9"/>
  <c r="T105" i="9"/>
  <c r="R105" i="9"/>
  <c r="P105" i="9"/>
  <c r="BK105" i="9"/>
  <c r="J105" i="9"/>
  <c r="BE105" i="9" s="1"/>
  <c r="BI104" i="9"/>
  <c r="BH104" i="9"/>
  <c r="BG104" i="9"/>
  <c r="BF104" i="9"/>
  <c r="T104" i="9"/>
  <c r="R104" i="9"/>
  <c r="P104" i="9"/>
  <c r="BK104" i="9"/>
  <c r="J104" i="9"/>
  <c r="BE104" i="9" s="1"/>
  <c r="BI103" i="9"/>
  <c r="BH103" i="9"/>
  <c r="BG103" i="9"/>
  <c r="BF103" i="9"/>
  <c r="T103" i="9"/>
  <c r="R103" i="9"/>
  <c r="P103" i="9"/>
  <c r="BK103" i="9"/>
  <c r="J103" i="9"/>
  <c r="BE103" i="9" s="1"/>
  <c r="BI102" i="9"/>
  <c r="BH102" i="9"/>
  <c r="BG102" i="9"/>
  <c r="BF102" i="9"/>
  <c r="T102" i="9"/>
  <c r="R102" i="9"/>
  <c r="P102" i="9"/>
  <c r="BK102" i="9"/>
  <c r="J102" i="9"/>
  <c r="BE102" i="9" s="1"/>
  <c r="BI101" i="9"/>
  <c r="BH101" i="9"/>
  <c r="BG101" i="9"/>
  <c r="BF101" i="9"/>
  <c r="T101" i="9"/>
  <c r="R101" i="9"/>
  <c r="P101" i="9"/>
  <c r="BK101" i="9"/>
  <c r="J101" i="9"/>
  <c r="BE101" i="9" s="1"/>
  <c r="BI100" i="9"/>
  <c r="BH100" i="9"/>
  <c r="BG100" i="9"/>
  <c r="BF100" i="9"/>
  <c r="T100" i="9"/>
  <c r="R100" i="9"/>
  <c r="P100" i="9"/>
  <c r="BK100" i="9"/>
  <c r="J100" i="9"/>
  <c r="BE100" i="9" s="1"/>
  <c r="BI98" i="9"/>
  <c r="BH98" i="9"/>
  <c r="BG98" i="9"/>
  <c r="BF98" i="9"/>
  <c r="T98" i="9"/>
  <c r="R98" i="9"/>
  <c r="P98" i="9"/>
  <c r="BK98" i="9"/>
  <c r="J98" i="9"/>
  <c r="BE98" i="9" s="1"/>
  <c r="BI97" i="9"/>
  <c r="BH97" i="9"/>
  <c r="BG97" i="9"/>
  <c r="BF97" i="9"/>
  <c r="T97" i="9"/>
  <c r="R97" i="9"/>
  <c r="P97" i="9"/>
  <c r="BK97" i="9"/>
  <c r="J97" i="9"/>
  <c r="BE97" i="9" s="1"/>
  <c r="BI95" i="9"/>
  <c r="BH95" i="9"/>
  <c r="BG95" i="9"/>
  <c r="BF95" i="9"/>
  <c r="T95" i="9"/>
  <c r="R95" i="9"/>
  <c r="P95" i="9"/>
  <c r="BK95" i="9"/>
  <c r="J95" i="9"/>
  <c r="BE95" i="9" s="1"/>
  <c r="BI88" i="9"/>
  <c r="BH88" i="9"/>
  <c r="BG88" i="9"/>
  <c r="BF88" i="9"/>
  <c r="T88" i="9"/>
  <c r="R88" i="9"/>
  <c r="P88" i="9"/>
  <c r="BK88" i="9"/>
  <c r="J88" i="9"/>
  <c r="BE88" i="9" s="1"/>
  <c r="BI80" i="9"/>
  <c r="BH80" i="9"/>
  <c r="BG80" i="9"/>
  <c r="BF80" i="9"/>
  <c r="T80" i="9"/>
  <c r="R80" i="9"/>
  <c r="P80" i="9"/>
  <c r="BK80" i="9"/>
  <c r="J80" i="9"/>
  <c r="BE80" i="9" s="1"/>
  <c r="J74" i="9"/>
  <c r="F74" i="9"/>
  <c r="F72" i="9"/>
  <c r="E70" i="9"/>
  <c r="J51" i="9"/>
  <c r="F51" i="9"/>
  <c r="F49" i="9"/>
  <c r="E47" i="9"/>
  <c r="J18" i="9"/>
  <c r="E18" i="9"/>
  <c r="F75" i="9" s="1"/>
  <c r="J17" i="9"/>
  <c r="J12" i="9"/>
  <c r="J72" i="9" s="1"/>
  <c r="E7" i="9"/>
  <c r="AY58" i="1"/>
  <c r="AX58" i="1"/>
  <c r="BI116" i="8"/>
  <c r="BH116" i="8"/>
  <c r="BG116" i="8"/>
  <c r="BF116" i="8"/>
  <c r="T116" i="8"/>
  <c r="R116" i="8"/>
  <c r="P116" i="8"/>
  <c r="BK116" i="8"/>
  <c r="J116" i="8"/>
  <c r="BE116" i="8" s="1"/>
  <c r="BI114" i="8"/>
  <c r="BH114" i="8"/>
  <c r="BG114" i="8"/>
  <c r="BF114" i="8"/>
  <c r="T114" i="8"/>
  <c r="R114" i="8"/>
  <c r="P114" i="8"/>
  <c r="BK114" i="8"/>
  <c r="J114" i="8"/>
  <c r="BE114" i="8" s="1"/>
  <c r="BI113" i="8"/>
  <c r="BH113" i="8"/>
  <c r="BG113" i="8"/>
  <c r="BF113" i="8"/>
  <c r="T113" i="8"/>
  <c r="R113" i="8"/>
  <c r="P113" i="8"/>
  <c r="BK113" i="8"/>
  <c r="J113" i="8"/>
  <c r="BE113" i="8" s="1"/>
  <c r="BI111" i="8"/>
  <c r="F34" i="8" s="1"/>
  <c r="BD58" i="1" s="1"/>
  <c r="BH111" i="8"/>
  <c r="BG111" i="8"/>
  <c r="BF111" i="8"/>
  <c r="T111" i="8"/>
  <c r="R111" i="8"/>
  <c r="P111" i="8"/>
  <c r="BK111" i="8"/>
  <c r="J111" i="8"/>
  <c r="BE111" i="8" s="1"/>
  <c r="BI110" i="8"/>
  <c r="BH110" i="8"/>
  <c r="BG110" i="8"/>
  <c r="BF110" i="8"/>
  <c r="T110" i="8"/>
  <c r="R110" i="8"/>
  <c r="P110" i="8"/>
  <c r="BK110" i="8"/>
  <c r="J110" i="8"/>
  <c r="BE110" i="8" s="1"/>
  <c r="BI108" i="8"/>
  <c r="BH108" i="8"/>
  <c r="BG108" i="8"/>
  <c r="BF108" i="8"/>
  <c r="T108" i="8"/>
  <c r="R108" i="8"/>
  <c r="P108" i="8"/>
  <c r="BK108" i="8"/>
  <c r="J108" i="8"/>
  <c r="BE108" i="8"/>
  <c r="BI106" i="8"/>
  <c r="BH106" i="8"/>
  <c r="BG106" i="8"/>
  <c r="BF106" i="8"/>
  <c r="T106" i="8"/>
  <c r="R106" i="8"/>
  <c r="P106" i="8"/>
  <c r="BK106" i="8"/>
  <c r="J106" i="8"/>
  <c r="BE106" i="8" s="1"/>
  <c r="BI104" i="8"/>
  <c r="BH104" i="8"/>
  <c r="BG104" i="8"/>
  <c r="BF104" i="8"/>
  <c r="T104" i="8"/>
  <c r="R104" i="8"/>
  <c r="P104" i="8"/>
  <c r="BK104" i="8"/>
  <c r="J104" i="8"/>
  <c r="BE104" i="8" s="1"/>
  <c r="BI102" i="8"/>
  <c r="BH102" i="8"/>
  <c r="BG102" i="8"/>
  <c r="BF102" i="8"/>
  <c r="T102" i="8"/>
  <c r="R102" i="8"/>
  <c r="R101" i="8" s="1"/>
  <c r="P102" i="8"/>
  <c r="BK102" i="8"/>
  <c r="J102" i="8"/>
  <c r="BE102" i="8"/>
  <c r="BI100" i="8"/>
  <c r="BH100" i="8"/>
  <c r="BG100" i="8"/>
  <c r="BF100" i="8"/>
  <c r="T100" i="8"/>
  <c r="T99" i="8" s="1"/>
  <c r="R100" i="8"/>
  <c r="R99" i="8"/>
  <c r="P100" i="8"/>
  <c r="P99" i="8" s="1"/>
  <c r="BK100" i="8"/>
  <c r="BK99" i="8" s="1"/>
  <c r="J99" i="8" s="1"/>
  <c r="J60" i="8" s="1"/>
  <c r="J100" i="8"/>
  <c r="BE100" i="8"/>
  <c r="BI97" i="8"/>
  <c r="BH97" i="8"/>
  <c r="BG97" i="8"/>
  <c r="BF97" i="8"/>
  <c r="T97" i="8"/>
  <c r="T92" i="8" s="1"/>
  <c r="R97" i="8"/>
  <c r="P97" i="8"/>
  <c r="P92" i="8" s="1"/>
  <c r="BK97" i="8"/>
  <c r="J97" i="8"/>
  <c r="BE97" i="8" s="1"/>
  <c r="BI93" i="8"/>
  <c r="BH93" i="8"/>
  <c r="BG93" i="8"/>
  <c r="BF93" i="8"/>
  <c r="T93" i="8"/>
  <c r="R93" i="8"/>
  <c r="P93" i="8"/>
  <c r="BK93" i="8"/>
  <c r="BK92" i="8" s="1"/>
  <c r="J92" i="8" s="1"/>
  <c r="J59" i="8" s="1"/>
  <c r="J93" i="8"/>
  <c r="BE93" i="8" s="1"/>
  <c r="BI91" i="8"/>
  <c r="BH91" i="8"/>
  <c r="BG91" i="8"/>
  <c r="BF91" i="8"/>
  <c r="T91" i="8"/>
  <c r="R91" i="8"/>
  <c r="R89" i="8" s="1"/>
  <c r="P91" i="8"/>
  <c r="BK91" i="8"/>
  <c r="J91" i="8"/>
  <c r="BE91" i="8"/>
  <c r="BI90" i="8"/>
  <c r="BH90" i="8"/>
  <c r="BG90" i="8"/>
  <c r="BF90" i="8"/>
  <c r="T90" i="8"/>
  <c r="R90" i="8"/>
  <c r="P90" i="8"/>
  <c r="P89" i="8" s="1"/>
  <c r="BK90" i="8"/>
  <c r="BK89" i="8" s="1"/>
  <c r="J89" i="8" s="1"/>
  <c r="J58" i="8" s="1"/>
  <c r="J90" i="8"/>
  <c r="BE90" i="8"/>
  <c r="BI88" i="8"/>
  <c r="BH88" i="8"/>
  <c r="BG88" i="8"/>
  <c r="BF88" i="8"/>
  <c r="T88" i="8"/>
  <c r="R88" i="8"/>
  <c r="P88" i="8"/>
  <c r="P82" i="8" s="1"/>
  <c r="BK88" i="8"/>
  <c r="J88" i="8"/>
  <c r="BE88" i="8" s="1"/>
  <c r="BI87" i="8"/>
  <c r="BH87" i="8"/>
  <c r="F33" i="8" s="1"/>
  <c r="BC58" i="1" s="1"/>
  <c r="BG87" i="8"/>
  <c r="BF87" i="8"/>
  <c r="T87" i="8"/>
  <c r="R87" i="8"/>
  <c r="P87" i="8"/>
  <c r="BK87" i="8"/>
  <c r="J87" i="8"/>
  <c r="BE87" i="8"/>
  <c r="BI85" i="8"/>
  <c r="BH85" i="8"/>
  <c r="BG85" i="8"/>
  <c r="BF85" i="8"/>
  <c r="T85" i="8"/>
  <c r="R85" i="8"/>
  <c r="P85" i="8"/>
  <c r="BK85" i="8"/>
  <c r="J85" i="8"/>
  <c r="BE85" i="8" s="1"/>
  <c r="BI83" i="8"/>
  <c r="BH83" i="8"/>
  <c r="BG83" i="8"/>
  <c r="BF83" i="8"/>
  <c r="T83" i="8"/>
  <c r="T82" i="8" s="1"/>
  <c r="R83" i="8"/>
  <c r="P83" i="8"/>
  <c r="BK83" i="8"/>
  <c r="J83" i="8"/>
  <c r="BE83" i="8" s="1"/>
  <c r="J77" i="8"/>
  <c r="F77" i="8"/>
  <c r="F75" i="8"/>
  <c r="E73" i="8"/>
  <c r="J51" i="8"/>
  <c r="F51" i="8"/>
  <c r="F49" i="8"/>
  <c r="E47" i="8"/>
  <c r="J18" i="8"/>
  <c r="E18" i="8"/>
  <c r="J17" i="8"/>
  <c r="J12" i="8"/>
  <c r="E7" i="8"/>
  <c r="E45" i="8" s="1"/>
  <c r="AY57" i="1"/>
  <c r="AX57" i="1"/>
  <c r="BI205" i="7"/>
  <c r="BH205" i="7"/>
  <c r="BG205" i="7"/>
  <c r="BF205" i="7"/>
  <c r="T205" i="7"/>
  <c r="R205" i="7"/>
  <c r="P205" i="7"/>
  <c r="BK205" i="7"/>
  <c r="J205" i="7"/>
  <c r="BE205" i="7" s="1"/>
  <c r="BI204" i="7"/>
  <c r="BH204" i="7"/>
  <c r="BG204" i="7"/>
  <c r="BF204" i="7"/>
  <c r="T204" i="7"/>
  <c r="R204" i="7"/>
  <c r="P204" i="7"/>
  <c r="P201" i="7" s="1"/>
  <c r="BK204" i="7"/>
  <c r="J204" i="7"/>
  <c r="BE204" i="7"/>
  <c r="BI203" i="7"/>
  <c r="BH203" i="7"/>
  <c r="BG203" i="7"/>
  <c r="BF203" i="7"/>
  <c r="T203" i="7"/>
  <c r="T201" i="7" s="1"/>
  <c r="R203" i="7"/>
  <c r="P203" i="7"/>
  <c r="BK203" i="7"/>
  <c r="J203" i="7"/>
  <c r="BE203" i="7" s="1"/>
  <c r="BI202" i="7"/>
  <c r="BH202" i="7"/>
  <c r="BG202" i="7"/>
  <c r="BF202" i="7"/>
  <c r="T202" i="7"/>
  <c r="R202" i="7"/>
  <c r="R201" i="7" s="1"/>
  <c r="P202" i="7"/>
  <c r="BK202" i="7"/>
  <c r="J202" i="7"/>
  <c r="BE202" i="7"/>
  <c r="BI200" i="7"/>
  <c r="BH200" i="7"/>
  <c r="BG200" i="7"/>
  <c r="BF200" i="7"/>
  <c r="T200" i="7"/>
  <c r="T199" i="7"/>
  <c r="R200" i="7"/>
  <c r="R199" i="7" s="1"/>
  <c r="P200" i="7"/>
  <c r="P199" i="7"/>
  <c r="BK200" i="7"/>
  <c r="BK199" i="7" s="1"/>
  <c r="J199" i="7" s="1"/>
  <c r="J71" i="7" s="1"/>
  <c r="J200" i="7"/>
  <c r="BE200" i="7"/>
  <c r="BI198" i="7"/>
  <c r="BH198" i="7"/>
  <c r="BG198" i="7"/>
  <c r="BF198" i="7"/>
  <c r="T198" i="7"/>
  <c r="R198" i="7"/>
  <c r="P198" i="7"/>
  <c r="BK198" i="7"/>
  <c r="J198" i="7"/>
  <c r="BE198" i="7"/>
  <c r="BI197" i="7"/>
  <c r="BH197" i="7"/>
  <c r="BG197" i="7"/>
  <c r="BF197" i="7"/>
  <c r="T197" i="7"/>
  <c r="R197" i="7"/>
  <c r="P197" i="7"/>
  <c r="BK197" i="7"/>
  <c r="J197" i="7"/>
  <c r="BE197" i="7" s="1"/>
  <c r="BI196" i="7"/>
  <c r="BH196" i="7"/>
  <c r="BG196" i="7"/>
  <c r="BF196" i="7"/>
  <c r="T196" i="7"/>
  <c r="R196" i="7"/>
  <c r="P196" i="7"/>
  <c r="BK196" i="7"/>
  <c r="J196" i="7"/>
  <c r="BE196" i="7"/>
  <c r="BI195" i="7"/>
  <c r="BH195" i="7"/>
  <c r="BG195" i="7"/>
  <c r="BF195" i="7"/>
  <c r="T195" i="7"/>
  <c r="R195" i="7"/>
  <c r="P195" i="7"/>
  <c r="BK195" i="7"/>
  <c r="J195" i="7"/>
  <c r="BE195" i="7" s="1"/>
  <c r="BI194" i="7"/>
  <c r="BH194" i="7"/>
  <c r="BG194" i="7"/>
  <c r="BF194" i="7"/>
  <c r="T194" i="7"/>
  <c r="T193" i="7"/>
  <c r="R194" i="7"/>
  <c r="R193" i="7" s="1"/>
  <c r="P194" i="7"/>
  <c r="P193" i="7"/>
  <c r="BK194" i="7"/>
  <c r="BK193" i="7" s="1"/>
  <c r="J193" i="7" s="1"/>
  <c r="J70" i="7" s="1"/>
  <c r="J194" i="7"/>
  <c r="BE194" i="7" s="1"/>
  <c r="BI192" i="7"/>
  <c r="BH192" i="7"/>
  <c r="BG192" i="7"/>
  <c r="BF192" i="7"/>
  <c r="T192" i="7"/>
  <c r="R192" i="7"/>
  <c r="P192" i="7"/>
  <c r="BK192" i="7"/>
  <c r="J192" i="7"/>
  <c r="BE192" i="7"/>
  <c r="BI191" i="7"/>
  <c r="BH191" i="7"/>
  <c r="BG191" i="7"/>
  <c r="BF191" i="7"/>
  <c r="T191" i="7"/>
  <c r="R191" i="7"/>
  <c r="P191" i="7"/>
  <c r="BK191" i="7"/>
  <c r="BK184" i="7" s="1"/>
  <c r="J184" i="7" s="1"/>
  <c r="J69" i="7" s="1"/>
  <c r="J191" i="7"/>
  <c r="BE191" i="7" s="1"/>
  <c r="BI190" i="7"/>
  <c r="BH190" i="7"/>
  <c r="BG190" i="7"/>
  <c r="BF190" i="7"/>
  <c r="T190" i="7"/>
  <c r="R190" i="7"/>
  <c r="P190" i="7"/>
  <c r="BK190" i="7"/>
  <c r="J190" i="7"/>
  <c r="BE190" i="7"/>
  <c r="BI189" i="7"/>
  <c r="BH189" i="7"/>
  <c r="BG189" i="7"/>
  <c r="BF189" i="7"/>
  <c r="T189" i="7"/>
  <c r="R189" i="7"/>
  <c r="P189" i="7"/>
  <c r="BK189" i="7"/>
  <c r="J189" i="7"/>
  <c r="BE189" i="7" s="1"/>
  <c r="BI188" i="7"/>
  <c r="BH188" i="7"/>
  <c r="BG188" i="7"/>
  <c r="BF188" i="7"/>
  <c r="T188" i="7"/>
  <c r="R188" i="7"/>
  <c r="P188" i="7"/>
  <c r="BK188" i="7"/>
  <c r="J188" i="7"/>
  <c r="BE188" i="7"/>
  <c r="BI187" i="7"/>
  <c r="BH187" i="7"/>
  <c r="BG187" i="7"/>
  <c r="BF187" i="7"/>
  <c r="T187" i="7"/>
  <c r="R187" i="7"/>
  <c r="P187" i="7"/>
  <c r="BK187" i="7"/>
  <c r="J187" i="7"/>
  <c r="BE187" i="7" s="1"/>
  <c r="BI186" i="7"/>
  <c r="BH186" i="7"/>
  <c r="BG186" i="7"/>
  <c r="BF186" i="7"/>
  <c r="T186" i="7"/>
  <c r="R186" i="7"/>
  <c r="P186" i="7"/>
  <c r="BK186" i="7"/>
  <c r="J186" i="7"/>
  <c r="BE186" i="7"/>
  <c r="BI185" i="7"/>
  <c r="BH185" i="7"/>
  <c r="BG185" i="7"/>
  <c r="BF185" i="7"/>
  <c r="T185" i="7"/>
  <c r="R185" i="7"/>
  <c r="R184" i="7"/>
  <c r="P185" i="7"/>
  <c r="BK185" i="7"/>
  <c r="J185" i="7"/>
  <c r="BE185" i="7" s="1"/>
  <c r="BI183" i="7"/>
  <c r="BH183" i="7"/>
  <c r="BG183" i="7"/>
  <c r="BF183" i="7"/>
  <c r="T183" i="7"/>
  <c r="T182" i="7" s="1"/>
  <c r="R183" i="7"/>
  <c r="R182" i="7"/>
  <c r="P183" i="7"/>
  <c r="P182" i="7" s="1"/>
  <c r="BK183" i="7"/>
  <c r="BK182" i="7"/>
  <c r="J182" i="7" s="1"/>
  <c r="J68" i="7" s="1"/>
  <c r="J183" i="7"/>
  <c r="BE183" i="7" s="1"/>
  <c r="BI181" i="7"/>
  <c r="BH181" i="7"/>
  <c r="BG181" i="7"/>
  <c r="BF181" i="7"/>
  <c r="T181" i="7"/>
  <c r="R181" i="7"/>
  <c r="P181" i="7"/>
  <c r="BK181" i="7"/>
  <c r="J181" i="7"/>
  <c r="BE181" i="7" s="1"/>
  <c r="BI180" i="7"/>
  <c r="BH180" i="7"/>
  <c r="BG180" i="7"/>
  <c r="BF180" i="7"/>
  <c r="T180" i="7"/>
  <c r="R180" i="7"/>
  <c r="P180" i="7"/>
  <c r="BK180" i="7"/>
  <c r="J180" i="7"/>
  <c r="BE180" i="7"/>
  <c r="BI179" i="7"/>
  <c r="BH179" i="7"/>
  <c r="BG179" i="7"/>
  <c r="BF179" i="7"/>
  <c r="T179" i="7"/>
  <c r="R179" i="7"/>
  <c r="P179" i="7"/>
  <c r="BK179" i="7"/>
  <c r="J179" i="7"/>
  <c r="BE179" i="7" s="1"/>
  <c r="BI178" i="7"/>
  <c r="BH178" i="7"/>
  <c r="BG178" i="7"/>
  <c r="BF178" i="7"/>
  <c r="T178" i="7"/>
  <c r="R178" i="7"/>
  <c r="P178" i="7"/>
  <c r="BK178" i="7"/>
  <c r="J178" i="7"/>
  <c r="BE178" i="7"/>
  <c r="BI177" i="7"/>
  <c r="BH177" i="7"/>
  <c r="BG177" i="7"/>
  <c r="BF177" i="7"/>
  <c r="T177" i="7"/>
  <c r="R177" i="7"/>
  <c r="P177" i="7"/>
  <c r="BK177" i="7"/>
  <c r="J177" i="7"/>
  <c r="BE177" i="7" s="1"/>
  <c r="BI176" i="7"/>
  <c r="BH176" i="7"/>
  <c r="BG176" i="7"/>
  <c r="BF176" i="7"/>
  <c r="T176" i="7"/>
  <c r="R176" i="7"/>
  <c r="P176" i="7"/>
  <c r="BK176" i="7"/>
  <c r="J176" i="7"/>
  <c r="BE176" i="7"/>
  <c r="BI175" i="7"/>
  <c r="BH175" i="7"/>
  <c r="BG175" i="7"/>
  <c r="BF175" i="7"/>
  <c r="T175" i="7"/>
  <c r="R175" i="7"/>
  <c r="P175" i="7"/>
  <c r="BK175" i="7"/>
  <c r="J175" i="7"/>
  <c r="BE175" i="7" s="1"/>
  <c r="BI174" i="7"/>
  <c r="BH174" i="7"/>
  <c r="BG174" i="7"/>
  <c r="BF174" i="7"/>
  <c r="T174" i="7"/>
  <c r="R174" i="7"/>
  <c r="P174" i="7"/>
  <c r="BK174" i="7"/>
  <c r="J174" i="7"/>
  <c r="BE174" i="7"/>
  <c r="BI173" i="7"/>
  <c r="BH173" i="7"/>
  <c r="BG173" i="7"/>
  <c r="BF173" i="7"/>
  <c r="T173" i="7"/>
  <c r="R173" i="7"/>
  <c r="P173" i="7"/>
  <c r="BK173" i="7"/>
  <c r="J173" i="7"/>
  <c r="BE173" i="7" s="1"/>
  <c r="BI172" i="7"/>
  <c r="BH172" i="7"/>
  <c r="BG172" i="7"/>
  <c r="BF172" i="7"/>
  <c r="T172" i="7"/>
  <c r="R172" i="7"/>
  <c r="P172" i="7"/>
  <c r="BK172" i="7"/>
  <c r="J172" i="7"/>
  <c r="BE172" i="7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/>
  <c r="BI167" i="7"/>
  <c r="BH167" i="7"/>
  <c r="BG167" i="7"/>
  <c r="BF167" i="7"/>
  <c r="T167" i="7"/>
  <c r="R167" i="7"/>
  <c r="P167" i="7"/>
  <c r="BK167" i="7"/>
  <c r="BK160" i="7" s="1"/>
  <c r="J160" i="7" s="1"/>
  <c r="J67" i="7" s="1"/>
  <c r="J167" i="7"/>
  <c r="BE167" i="7" s="1"/>
  <c r="BI166" i="7"/>
  <c r="BH166" i="7"/>
  <c r="BG166" i="7"/>
  <c r="BF166" i="7"/>
  <c r="T166" i="7"/>
  <c r="R166" i="7"/>
  <c r="P166" i="7"/>
  <c r="BK166" i="7"/>
  <c r="J166" i="7"/>
  <c r="BE166" i="7"/>
  <c r="BI165" i="7"/>
  <c r="BH165" i="7"/>
  <c r="BG165" i="7"/>
  <c r="BF165" i="7"/>
  <c r="T165" i="7"/>
  <c r="R165" i="7"/>
  <c r="P165" i="7"/>
  <c r="BK165" i="7"/>
  <c r="J165" i="7"/>
  <c r="BE165" i="7" s="1"/>
  <c r="BI164" i="7"/>
  <c r="BH164" i="7"/>
  <c r="BG164" i="7"/>
  <c r="BF164" i="7"/>
  <c r="T164" i="7"/>
  <c r="R164" i="7"/>
  <c r="P164" i="7"/>
  <c r="BK164" i="7"/>
  <c r="J164" i="7"/>
  <c r="BE164" i="7"/>
  <c r="BI163" i="7"/>
  <c r="BH163" i="7"/>
  <c r="BG163" i="7"/>
  <c r="BF163" i="7"/>
  <c r="T163" i="7"/>
  <c r="R163" i="7"/>
  <c r="P163" i="7"/>
  <c r="BK163" i="7"/>
  <c r="J163" i="7"/>
  <c r="BE163" i="7" s="1"/>
  <c r="BI162" i="7"/>
  <c r="BH162" i="7"/>
  <c r="BG162" i="7"/>
  <c r="BF162" i="7"/>
  <c r="T162" i="7"/>
  <c r="R162" i="7"/>
  <c r="P162" i="7"/>
  <c r="BK162" i="7"/>
  <c r="J162" i="7"/>
  <c r="BE162" i="7"/>
  <c r="BI161" i="7"/>
  <c r="BH161" i="7"/>
  <c r="BG161" i="7"/>
  <c r="BF161" i="7"/>
  <c r="T161" i="7"/>
  <c r="R161" i="7"/>
  <c r="R160" i="7"/>
  <c r="P161" i="7"/>
  <c r="BK161" i="7"/>
  <c r="J161" i="7"/>
  <c r="BE161" i="7" s="1"/>
  <c r="BI159" i="7"/>
  <c r="BH159" i="7"/>
  <c r="BG159" i="7"/>
  <c r="BF159" i="7"/>
  <c r="T159" i="7"/>
  <c r="R159" i="7"/>
  <c r="P159" i="7"/>
  <c r="BK159" i="7"/>
  <c r="J159" i="7"/>
  <c r="BE159" i="7" s="1"/>
  <c r="BI157" i="7"/>
  <c r="BH157" i="7"/>
  <c r="BG157" i="7"/>
  <c r="BF157" i="7"/>
  <c r="T157" i="7"/>
  <c r="R157" i="7"/>
  <c r="P157" i="7"/>
  <c r="BK157" i="7"/>
  <c r="J157" i="7"/>
  <c r="BE157" i="7"/>
  <c r="BI156" i="7"/>
  <c r="BH156" i="7"/>
  <c r="BG156" i="7"/>
  <c r="BF156" i="7"/>
  <c r="T156" i="7"/>
  <c r="R156" i="7"/>
  <c r="P156" i="7"/>
  <c r="BK156" i="7"/>
  <c r="J156" i="7"/>
  <c r="BE156" i="7" s="1"/>
  <c r="BI155" i="7"/>
  <c r="BH155" i="7"/>
  <c r="BG155" i="7"/>
  <c r="BF155" i="7"/>
  <c r="T155" i="7"/>
  <c r="T154" i="7"/>
  <c r="R155" i="7"/>
  <c r="R154" i="7" s="1"/>
  <c r="P155" i="7"/>
  <c r="P154" i="7"/>
  <c r="BK155" i="7"/>
  <c r="BK154" i="7" s="1"/>
  <c r="J154" i="7" s="1"/>
  <c r="J66" i="7" s="1"/>
  <c r="J155" i="7"/>
  <c r="BE155" i="7" s="1"/>
  <c r="BI153" i="7"/>
  <c r="BH153" i="7"/>
  <c r="BG153" i="7"/>
  <c r="BF153" i="7"/>
  <c r="T153" i="7"/>
  <c r="R153" i="7"/>
  <c r="R151" i="7" s="1"/>
  <c r="P153" i="7"/>
  <c r="BK153" i="7"/>
  <c r="J153" i="7"/>
  <c r="BE153" i="7"/>
  <c r="BI152" i="7"/>
  <c r="BH152" i="7"/>
  <c r="BG152" i="7"/>
  <c r="BF152" i="7"/>
  <c r="T152" i="7"/>
  <c r="T151" i="7" s="1"/>
  <c r="R152" i="7"/>
  <c r="P152" i="7"/>
  <c r="P151" i="7" s="1"/>
  <c r="BK152" i="7"/>
  <c r="BK151" i="7"/>
  <c r="J151" i="7"/>
  <c r="J65" i="7" s="1"/>
  <c r="J152" i="7"/>
  <c r="BE152" i="7" s="1"/>
  <c r="BI150" i="7"/>
  <c r="BH150" i="7"/>
  <c r="BG150" i="7"/>
  <c r="BF150" i="7"/>
  <c r="T150" i="7"/>
  <c r="R150" i="7"/>
  <c r="P150" i="7"/>
  <c r="BK150" i="7"/>
  <c r="J150" i="7"/>
  <c r="BE150" i="7" s="1"/>
  <c r="BI149" i="7"/>
  <c r="BH149" i="7"/>
  <c r="BG149" i="7"/>
  <c r="BF149" i="7"/>
  <c r="T149" i="7"/>
  <c r="R149" i="7"/>
  <c r="R145" i="7" s="1"/>
  <c r="P149" i="7"/>
  <c r="BK149" i="7"/>
  <c r="J149" i="7"/>
  <c r="BE149" i="7"/>
  <c r="BI148" i="7"/>
  <c r="BH148" i="7"/>
  <c r="BG148" i="7"/>
  <c r="BF148" i="7"/>
  <c r="T148" i="7"/>
  <c r="R148" i="7"/>
  <c r="P148" i="7"/>
  <c r="BK148" i="7"/>
  <c r="BK145" i="7" s="1"/>
  <c r="J148" i="7"/>
  <c r="BE148" i="7" s="1"/>
  <c r="BI147" i="7"/>
  <c r="BH147" i="7"/>
  <c r="BG147" i="7"/>
  <c r="BF147" i="7"/>
  <c r="T147" i="7"/>
  <c r="R147" i="7"/>
  <c r="P147" i="7"/>
  <c r="BK147" i="7"/>
  <c r="J147" i="7"/>
  <c r="BE147" i="7"/>
  <c r="BI146" i="7"/>
  <c r="BH146" i="7"/>
  <c r="BG146" i="7"/>
  <c r="BF146" i="7"/>
  <c r="T146" i="7"/>
  <c r="T145" i="7" s="1"/>
  <c r="R146" i="7"/>
  <c r="P146" i="7"/>
  <c r="P145" i="7" s="1"/>
  <c r="BK146" i="7"/>
  <c r="J145" i="7"/>
  <c r="J64" i="7" s="1"/>
  <c r="J146" i="7"/>
  <c r="BE146" i="7" s="1"/>
  <c r="BI144" i="7"/>
  <c r="BH144" i="7"/>
  <c r="BG144" i="7"/>
  <c r="BF144" i="7"/>
  <c r="T144" i="7"/>
  <c r="T143" i="7"/>
  <c r="R144" i="7"/>
  <c r="R143" i="7"/>
  <c r="P144" i="7"/>
  <c r="P143" i="7"/>
  <c r="BK144" i="7"/>
  <c r="BK143" i="7"/>
  <c r="J143" i="7"/>
  <c r="J63" i="7" s="1"/>
  <c r="J144" i="7"/>
  <c r="BE144" i="7" s="1"/>
  <c r="BI142" i="7"/>
  <c r="BH142" i="7"/>
  <c r="BG142" i="7"/>
  <c r="BF142" i="7"/>
  <c r="T142" i="7"/>
  <c r="T141" i="7"/>
  <c r="R142" i="7"/>
  <c r="R141" i="7"/>
  <c r="P142" i="7"/>
  <c r="P141" i="7"/>
  <c r="BK142" i="7"/>
  <c r="BK141" i="7"/>
  <c r="J141" i="7" s="1"/>
  <c r="J62" i="7" s="1"/>
  <c r="J142" i="7"/>
  <c r="BE142" i="7" s="1"/>
  <c r="BI140" i="7"/>
  <c r="BH140" i="7"/>
  <c r="BG140" i="7"/>
  <c r="BF140" i="7"/>
  <c r="T140" i="7"/>
  <c r="R140" i="7"/>
  <c r="P140" i="7"/>
  <c r="BK140" i="7"/>
  <c r="J140" i="7"/>
  <c r="BE140" i="7" s="1"/>
  <c r="BI139" i="7"/>
  <c r="BH139" i="7"/>
  <c r="BG139" i="7"/>
  <c r="BF139" i="7"/>
  <c r="T139" i="7"/>
  <c r="R139" i="7"/>
  <c r="P139" i="7"/>
  <c r="BK139" i="7"/>
  <c r="J139" i="7"/>
  <c r="BE139" i="7"/>
  <c r="BI138" i="7"/>
  <c r="BH138" i="7"/>
  <c r="BG138" i="7"/>
  <c r="BF138" i="7"/>
  <c r="T138" i="7"/>
  <c r="R138" i="7"/>
  <c r="P138" i="7"/>
  <c r="BK138" i="7"/>
  <c r="J138" i="7"/>
  <c r="BE138" i="7" s="1"/>
  <c r="BI137" i="7"/>
  <c r="BH137" i="7"/>
  <c r="BG137" i="7"/>
  <c r="BF137" i="7"/>
  <c r="T137" i="7"/>
  <c r="T136" i="7"/>
  <c r="R137" i="7"/>
  <c r="R136" i="7" s="1"/>
  <c r="P137" i="7"/>
  <c r="P136" i="7"/>
  <c r="BK137" i="7"/>
  <c r="BK136" i="7" s="1"/>
  <c r="J136" i="7" s="1"/>
  <c r="J61" i="7" s="1"/>
  <c r="J137" i="7"/>
  <c r="BE137" i="7" s="1"/>
  <c r="BI135" i="7"/>
  <c r="BH135" i="7"/>
  <c r="BG135" i="7"/>
  <c r="BF135" i="7"/>
  <c r="T135" i="7"/>
  <c r="R135" i="7"/>
  <c r="P135" i="7"/>
  <c r="BK135" i="7"/>
  <c r="J135" i="7"/>
  <c r="BE135" i="7"/>
  <c r="BI134" i="7"/>
  <c r="BH134" i="7"/>
  <c r="BG134" i="7"/>
  <c r="BF134" i="7"/>
  <c r="T134" i="7"/>
  <c r="R134" i="7"/>
  <c r="P134" i="7"/>
  <c r="BK134" i="7"/>
  <c r="J134" i="7"/>
  <c r="BE134" i="7" s="1"/>
  <c r="BI133" i="7"/>
  <c r="BH133" i="7"/>
  <c r="BG133" i="7"/>
  <c r="BF133" i="7"/>
  <c r="T133" i="7"/>
  <c r="R133" i="7"/>
  <c r="P133" i="7"/>
  <c r="BK133" i="7"/>
  <c r="J133" i="7"/>
  <c r="BE133" i="7"/>
  <c r="BI132" i="7"/>
  <c r="BH132" i="7"/>
  <c r="BG132" i="7"/>
  <c r="BF132" i="7"/>
  <c r="T132" i="7"/>
  <c r="R132" i="7"/>
  <c r="P132" i="7"/>
  <c r="BK132" i="7"/>
  <c r="J132" i="7"/>
  <c r="BE132" i="7" s="1"/>
  <c r="BI131" i="7"/>
  <c r="BH131" i="7"/>
  <c r="BG131" i="7"/>
  <c r="BF131" i="7"/>
  <c r="T131" i="7"/>
  <c r="T130" i="7"/>
  <c r="R131" i="7"/>
  <c r="P131" i="7"/>
  <c r="P130" i="7"/>
  <c r="BK131" i="7"/>
  <c r="J131" i="7"/>
  <c r="BE131" i="7" s="1"/>
  <c r="BI129" i="7"/>
  <c r="BH129" i="7"/>
  <c r="BG129" i="7"/>
  <c r="BF129" i="7"/>
  <c r="T129" i="7"/>
  <c r="R129" i="7"/>
  <c r="P129" i="7"/>
  <c r="BK129" i="7"/>
  <c r="J129" i="7"/>
  <c r="BE129" i="7"/>
  <c r="BI128" i="7"/>
  <c r="BH128" i="7"/>
  <c r="BG128" i="7"/>
  <c r="BF128" i="7"/>
  <c r="T128" i="7"/>
  <c r="R128" i="7"/>
  <c r="P128" i="7"/>
  <c r="BK128" i="7"/>
  <c r="J128" i="7"/>
  <c r="BE128" i="7" s="1"/>
  <c r="BI127" i="7"/>
  <c r="BH127" i="7"/>
  <c r="BG127" i="7"/>
  <c r="BF127" i="7"/>
  <c r="T127" i="7"/>
  <c r="R127" i="7"/>
  <c r="P127" i="7"/>
  <c r="BK127" i="7"/>
  <c r="J127" i="7"/>
  <c r="BE127" i="7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T125" i="7"/>
  <c r="R125" i="7"/>
  <c r="P125" i="7"/>
  <c r="BK125" i="7"/>
  <c r="J125" i="7"/>
  <c r="BE125" i="7"/>
  <c r="BI123" i="7"/>
  <c r="BH123" i="7"/>
  <c r="BG123" i="7"/>
  <c r="BF123" i="7"/>
  <c r="T123" i="7"/>
  <c r="R123" i="7"/>
  <c r="P123" i="7"/>
  <c r="BK123" i="7"/>
  <c r="J123" i="7"/>
  <c r="BE123" i="7" s="1"/>
  <c r="BI122" i="7"/>
  <c r="BH122" i="7"/>
  <c r="BG122" i="7"/>
  <c r="BF122" i="7"/>
  <c r="T122" i="7"/>
  <c r="R122" i="7"/>
  <c r="P122" i="7"/>
  <c r="BK122" i="7"/>
  <c r="J122" i="7"/>
  <c r="BE122" i="7"/>
  <c r="BI121" i="7"/>
  <c r="BH121" i="7"/>
  <c r="BG121" i="7"/>
  <c r="BF121" i="7"/>
  <c r="T121" i="7"/>
  <c r="R121" i="7"/>
  <c r="P121" i="7"/>
  <c r="BK121" i="7"/>
  <c r="J121" i="7"/>
  <c r="BE121" i="7" s="1"/>
  <c r="BI120" i="7"/>
  <c r="BH120" i="7"/>
  <c r="BG120" i="7"/>
  <c r="BF120" i="7"/>
  <c r="T120" i="7"/>
  <c r="R120" i="7"/>
  <c r="P120" i="7"/>
  <c r="BK120" i="7"/>
  <c r="J120" i="7"/>
  <c r="BE120" i="7"/>
  <c r="BI118" i="7"/>
  <c r="BH118" i="7"/>
  <c r="BG118" i="7"/>
  <c r="BF118" i="7"/>
  <c r="T118" i="7"/>
  <c r="R118" i="7"/>
  <c r="P118" i="7"/>
  <c r="BK118" i="7"/>
  <c r="J118" i="7"/>
  <c r="BE118" i="7" s="1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R116" i="7"/>
  <c r="P116" i="7"/>
  <c r="BK116" i="7"/>
  <c r="J116" i="7"/>
  <c r="BE116" i="7" s="1"/>
  <c r="BI115" i="7"/>
  <c r="BH115" i="7"/>
  <c r="BG115" i="7"/>
  <c r="BF115" i="7"/>
  <c r="T115" i="7"/>
  <c r="R115" i="7"/>
  <c r="R113" i="7" s="1"/>
  <c r="P115" i="7"/>
  <c r="BK115" i="7"/>
  <c r="J115" i="7"/>
  <c r="BE115" i="7"/>
  <c r="BI114" i="7"/>
  <c r="BH114" i="7"/>
  <c r="BG114" i="7"/>
  <c r="BF114" i="7"/>
  <c r="T114" i="7"/>
  <c r="T113" i="7" s="1"/>
  <c r="R114" i="7"/>
  <c r="P114" i="7"/>
  <c r="P113" i="7" s="1"/>
  <c r="BK114" i="7"/>
  <c r="BK113" i="7"/>
  <c r="J113" i="7" s="1"/>
  <c r="J59" i="7" s="1"/>
  <c r="J114" i="7"/>
  <c r="BE114" i="7"/>
  <c r="BI112" i="7"/>
  <c r="BH112" i="7"/>
  <c r="BG112" i="7"/>
  <c r="BF112" i="7"/>
  <c r="T112" i="7"/>
  <c r="R112" i="7"/>
  <c r="P112" i="7"/>
  <c r="BK112" i="7"/>
  <c r="J112" i="7"/>
  <c r="BE112" i="7" s="1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 s="1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 s="1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R96" i="7" s="1"/>
  <c r="P99" i="7"/>
  <c r="BK99" i="7"/>
  <c r="J99" i="7"/>
  <c r="BE99" i="7"/>
  <c r="BI98" i="7"/>
  <c r="BH98" i="7"/>
  <c r="BG98" i="7"/>
  <c r="BF98" i="7"/>
  <c r="J31" i="7" s="1"/>
  <c r="AW57" i="1" s="1"/>
  <c r="T98" i="7"/>
  <c r="R98" i="7"/>
  <c r="P98" i="7"/>
  <c r="BK98" i="7"/>
  <c r="BK96" i="7" s="1"/>
  <c r="J96" i="7" s="1"/>
  <c r="J58" i="7" s="1"/>
  <c r="J98" i="7"/>
  <c r="BE98" i="7"/>
  <c r="BI97" i="7"/>
  <c r="BH97" i="7"/>
  <c r="BG97" i="7"/>
  <c r="BF97" i="7"/>
  <c r="T97" i="7"/>
  <c r="T96" i="7"/>
  <c r="R97" i="7"/>
  <c r="P97" i="7"/>
  <c r="P96" i="7"/>
  <c r="BK97" i="7"/>
  <c r="J97" i="7"/>
  <c r="BE97" i="7" s="1"/>
  <c r="BI95" i="7"/>
  <c r="F34" i="7" s="1"/>
  <c r="BD57" i="1" s="1"/>
  <c r="BH95" i="7"/>
  <c r="BG95" i="7"/>
  <c r="BF95" i="7"/>
  <c r="T95" i="7"/>
  <c r="R95" i="7"/>
  <c r="R93" i="7" s="1"/>
  <c r="P95" i="7"/>
  <c r="BK95" i="7"/>
  <c r="J95" i="7"/>
  <c r="BE95" i="7"/>
  <c r="BI94" i="7"/>
  <c r="BH94" i="7"/>
  <c r="BG94" i="7"/>
  <c r="F32" i="7"/>
  <c r="BB57" i="1" s="1"/>
  <c r="BF94" i="7"/>
  <c r="F31" i="7" s="1"/>
  <c r="BA57" i="1" s="1"/>
  <c r="T94" i="7"/>
  <c r="T93" i="7"/>
  <c r="R94" i="7"/>
  <c r="P94" i="7"/>
  <c r="P93" i="7"/>
  <c r="BK94" i="7"/>
  <c r="BK93" i="7"/>
  <c r="J93" i="7"/>
  <c r="J94" i="7"/>
  <c r="BE94" i="7"/>
  <c r="J57" i="7"/>
  <c r="J88" i="7"/>
  <c r="F88" i="7"/>
  <c r="F86" i="7"/>
  <c r="E84" i="7"/>
  <c r="J51" i="7"/>
  <c r="F51" i="7"/>
  <c r="F49" i="7"/>
  <c r="E47" i="7"/>
  <c r="J18" i="7"/>
  <c r="E18" i="7"/>
  <c r="F52" i="7" s="1"/>
  <c r="J17" i="7"/>
  <c r="J12" i="7"/>
  <c r="J86" i="7" s="1"/>
  <c r="E7" i="7"/>
  <c r="E82" i="7"/>
  <c r="E45" i="7"/>
  <c r="AY56" i="1"/>
  <c r="AX56" i="1"/>
  <c r="BI154" i="6"/>
  <c r="BH154" i="6"/>
  <c r="BG154" i="6"/>
  <c r="BF154" i="6"/>
  <c r="T154" i="6"/>
  <c r="T153" i="6"/>
  <c r="R154" i="6"/>
  <c r="R153" i="6" s="1"/>
  <c r="P154" i="6"/>
  <c r="P153" i="6"/>
  <c r="BK154" i="6"/>
  <c r="BK153" i="6" s="1"/>
  <c r="J153" i="6" s="1"/>
  <c r="J61" i="6" s="1"/>
  <c r="J154" i="6"/>
  <c r="BE154" i="6"/>
  <c r="BI152" i="6"/>
  <c r="BH152" i="6"/>
  <c r="BG152" i="6"/>
  <c r="BF152" i="6"/>
  <c r="T152" i="6"/>
  <c r="T151" i="6"/>
  <c r="R152" i="6"/>
  <c r="R151" i="6" s="1"/>
  <c r="P152" i="6"/>
  <c r="P151" i="6"/>
  <c r="BK152" i="6"/>
  <c r="BK151" i="6" s="1"/>
  <c r="J151" i="6" s="1"/>
  <c r="J60" i="6" s="1"/>
  <c r="J152" i="6"/>
  <c r="BE152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 s="1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R125" i="6" s="1"/>
  <c r="P128" i="6"/>
  <c r="BK128" i="6"/>
  <c r="J128" i="6"/>
  <c r="BE128" i="6"/>
  <c r="BI126" i="6"/>
  <c r="BH126" i="6"/>
  <c r="BG126" i="6"/>
  <c r="BF126" i="6"/>
  <c r="T126" i="6"/>
  <c r="R126" i="6"/>
  <c r="P126" i="6"/>
  <c r="BK126" i="6"/>
  <c r="BK125" i="6"/>
  <c r="J125" i="6" s="1"/>
  <c r="J59" i="6" s="1"/>
  <c r="J126" i="6"/>
  <c r="BE126" i="6"/>
  <c r="BI123" i="6"/>
  <c r="BH123" i="6"/>
  <c r="BG123" i="6"/>
  <c r="BF123" i="6"/>
  <c r="T123" i="6"/>
  <c r="T122" i="6" s="1"/>
  <c r="R123" i="6"/>
  <c r="R122" i="6"/>
  <c r="P123" i="6"/>
  <c r="P122" i="6" s="1"/>
  <c r="BK123" i="6"/>
  <c r="BK122" i="6"/>
  <c r="J122" i="6"/>
  <c r="J58" i="6" s="1"/>
  <c r="J123" i="6"/>
  <c r="BE123" i="6"/>
  <c r="BI120" i="6"/>
  <c r="BH120" i="6"/>
  <c r="BG120" i="6"/>
  <c r="BF120" i="6"/>
  <c r="T120" i="6"/>
  <c r="R120" i="6"/>
  <c r="P120" i="6"/>
  <c r="BK120" i="6"/>
  <c r="J120" i="6"/>
  <c r="BE120" i="6" s="1"/>
  <c r="BI115" i="6"/>
  <c r="BH115" i="6"/>
  <c r="BG115" i="6"/>
  <c r="BF115" i="6"/>
  <c r="T115" i="6"/>
  <c r="R115" i="6"/>
  <c r="P115" i="6"/>
  <c r="BK115" i="6"/>
  <c r="J115" i="6"/>
  <c r="BE115" i="6"/>
  <c r="BI112" i="6"/>
  <c r="BH112" i="6"/>
  <c r="BG112" i="6"/>
  <c r="BF112" i="6"/>
  <c r="T112" i="6"/>
  <c r="R112" i="6"/>
  <c r="P112" i="6"/>
  <c r="BK112" i="6"/>
  <c r="J112" i="6"/>
  <c r="BE112" i="6" s="1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 s="1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 s="1"/>
  <c r="BI101" i="6"/>
  <c r="BH101" i="6"/>
  <c r="BG101" i="6"/>
  <c r="BF101" i="6"/>
  <c r="T101" i="6"/>
  <c r="R101" i="6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J100" i="6"/>
  <c r="BE100" i="6" s="1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 s="1"/>
  <c r="BI90" i="6"/>
  <c r="BH90" i="6"/>
  <c r="BG90" i="6"/>
  <c r="BF90" i="6"/>
  <c r="T90" i="6"/>
  <c r="R90" i="6"/>
  <c r="P90" i="6"/>
  <c r="P82" i="6" s="1"/>
  <c r="BK90" i="6"/>
  <c r="J90" i="6"/>
  <c r="BE90" i="6"/>
  <c r="BI89" i="6"/>
  <c r="F34" i="6" s="1"/>
  <c r="BD56" i="1" s="1"/>
  <c r="BH89" i="6"/>
  <c r="BG89" i="6"/>
  <c r="BF89" i="6"/>
  <c r="T89" i="6"/>
  <c r="R89" i="6"/>
  <c r="P89" i="6"/>
  <c r="BK89" i="6"/>
  <c r="BK82" i="6" s="1"/>
  <c r="J89" i="6"/>
  <c r="BE89" i="6" s="1"/>
  <c r="J30" i="6" s="1"/>
  <c r="AV56" i="1" s="1"/>
  <c r="AT56" i="1" s="1"/>
  <c r="BI83" i="6"/>
  <c r="BH83" i="6"/>
  <c r="BG83" i="6"/>
  <c r="BF83" i="6"/>
  <c r="J31" i="6"/>
  <c r="AW56" i="1" s="1"/>
  <c r="T83" i="6"/>
  <c r="R83" i="6"/>
  <c r="R82" i="6"/>
  <c r="P83" i="6"/>
  <c r="BK83" i="6"/>
  <c r="J83" i="6"/>
  <c r="BE83" i="6"/>
  <c r="J77" i="6"/>
  <c r="F77" i="6"/>
  <c r="F75" i="6"/>
  <c r="E73" i="6"/>
  <c r="J51" i="6"/>
  <c r="F51" i="6"/>
  <c r="F49" i="6"/>
  <c r="E47" i="6"/>
  <c r="J18" i="6"/>
  <c r="E18" i="6"/>
  <c r="F52" i="6" s="1"/>
  <c r="F78" i="6"/>
  <c r="J17" i="6"/>
  <c r="J12" i="6"/>
  <c r="J49" i="6" s="1"/>
  <c r="J75" i="6"/>
  <c r="E7" i="6"/>
  <c r="E71" i="6"/>
  <c r="E45" i="6"/>
  <c r="AY55" i="1"/>
  <c r="AX55" i="1"/>
  <c r="BI95" i="5"/>
  <c r="BH95" i="5"/>
  <c r="BG95" i="5"/>
  <c r="BF95" i="5"/>
  <c r="T95" i="5"/>
  <c r="T94" i="5"/>
  <c r="R95" i="5"/>
  <c r="R94" i="5"/>
  <c r="P95" i="5"/>
  <c r="P94" i="5"/>
  <c r="BK95" i="5"/>
  <c r="BK94" i="5"/>
  <c r="J94" i="5"/>
  <c r="J60" i="5" s="1"/>
  <c r="J95" i="5"/>
  <c r="BE95" i="5" s="1"/>
  <c r="BI93" i="5"/>
  <c r="BH93" i="5"/>
  <c r="BG93" i="5"/>
  <c r="BF93" i="5"/>
  <c r="T93" i="5"/>
  <c r="T91" i="5" s="1"/>
  <c r="R93" i="5"/>
  <c r="R91" i="5" s="1"/>
  <c r="P93" i="5"/>
  <c r="BK93" i="5"/>
  <c r="J93" i="5"/>
  <c r="BE93" i="5"/>
  <c r="BI92" i="5"/>
  <c r="BH92" i="5"/>
  <c r="BG92" i="5"/>
  <c r="BF92" i="5"/>
  <c r="T92" i="5"/>
  <c r="R92" i="5"/>
  <c r="P92" i="5"/>
  <c r="P91" i="5"/>
  <c r="BK92" i="5"/>
  <c r="BK91" i="5"/>
  <c r="J91" i="5" s="1"/>
  <c r="J59" i="5" s="1"/>
  <c r="J92" i="5"/>
  <c r="BE92" i="5"/>
  <c r="BI89" i="5"/>
  <c r="BH89" i="5"/>
  <c r="BG89" i="5"/>
  <c r="BF89" i="5"/>
  <c r="T89" i="5"/>
  <c r="R89" i="5"/>
  <c r="P89" i="5"/>
  <c r="BK89" i="5"/>
  <c r="J89" i="5"/>
  <c r="BE89" i="5"/>
  <c r="BI87" i="5"/>
  <c r="BH87" i="5"/>
  <c r="BG87" i="5"/>
  <c r="BF87" i="5"/>
  <c r="T87" i="5"/>
  <c r="R87" i="5"/>
  <c r="P87" i="5"/>
  <c r="BK87" i="5"/>
  <c r="J87" i="5"/>
  <c r="BE87" i="5"/>
  <c r="BI85" i="5"/>
  <c r="BH85" i="5"/>
  <c r="F33" i="5" s="1"/>
  <c r="BC55" i="1" s="1"/>
  <c r="BG85" i="5"/>
  <c r="BF85" i="5"/>
  <c r="T85" i="5"/>
  <c r="T83" i="5" s="1"/>
  <c r="T80" i="5" s="1"/>
  <c r="R85" i="5"/>
  <c r="P85" i="5"/>
  <c r="BK85" i="5"/>
  <c r="BK83" i="5" s="1"/>
  <c r="J85" i="5"/>
  <c r="BE85" i="5"/>
  <c r="BI84" i="5"/>
  <c r="BH84" i="5"/>
  <c r="BG84" i="5"/>
  <c r="BF84" i="5"/>
  <c r="T84" i="5"/>
  <c r="R84" i="5"/>
  <c r="P84" i="5"/>
  <c r="P83" i="5" s="1"/>
  <c r="BK84" i="5"/>
  <c r="J83" i="5"/>
  <c r="J58" i="5" s="1"/>
  <c r="J84" i="5"/>
  <c r="BE84" i="5" s="1"/>
  <c r="BI82" i="5"/>
  <c r="BH82" i="5"/>
  <c r="BG82" i="5"/>
  <c r="BF82" i="5"/>
  <c r="J31" i="5" s="1"/>
  <c r="AW55" i="1" s="1"/>
  <c r="T82" i="5"/>
  <c r="T81" i="5"/>
  <c r="R82" i="5"/>
  <c r="R81" i="5" s="1"/>
  <c r="P82" i="5"/>
  <c r="P81" i="5"/>
  <c r="BK82" i="5"/>
  <c r="BK81" i="5"/>
  <c r="J82" i="5"/>
  <c r="BE82" i="5"/>
  <c r="J76" i="5"/>
  <c r="F76" i="5"/>
  <c r="F74" i="5"/>
  <c r="E72" i="5"/>
  <c r="J51" i="5"/>
  <c r="F51" i="5"/>
  <c r="F49" i="5"/>
  <c r="E47" i="5"/>
  <c r="J18" i="5"/>
  <c r="E18" i="5"/>
  <c r="J17" i="5"/>
  <c r="J12" i="5"/>
  <c r="E7" i="5"/>
  <c r="E45" i="5" s="1"/>
  <c r="E70" i="5"/>
  <c r="AY54" i="1"/>
  <c r="AX54" i="1"/>
  <c r="BI97" i="4"/>
  <c r="BH97" i="4"/>
  <c r="BG97" i="4"/>
  <c r="BF97" i="4"/>
  <c r="T97" i="4"/>
  <c r="T96" i="4" s="1"/>
  <c r="R97" i="4"/>
  <c r="R96" i="4"/>
  <c r="P97" i="4"/>
  <c r="P96" i="4" s="1"/>
  <c r="BK97" i="4"/>
  <c r="BK96" i="4"/>
  <c r="J96" i="4"/>
  <c r="J60" i="4" s="1"/>
  <c r="J97" i="4"/>
  <c r="BE97" i="4"/>
  <c r="BI94" i="4"/>
  <c r="BH94" i="4"/>
  <c r="BG94" i="4"/>
  <c r="BF94" i="4"/>
  <c r="T94" i="4"/>
  <c r="T93" i="4" s="1"/>
  <c r="R94" i="4"/>
  <c r="R93" i="4" s="1"/>
  <c r="P94" i="4"/>
  <c r="P93" i="4" s="1"/>
  <c r="BK94" i="4"/>
  <c r="BK93" i="4"/>
  <c r="J93" i="4" s="1"/>
  <c r="J59" i="4" s="1"/>
  <c r="J94" i="4"/>
  <c r="BE94" i="4" s="1"/>
  <c r="BI91" i="4"/>
  <c r="BH91" i="4"/>
  <c r="BG91" i="4"/>
  <c r="BF91" i="4"/>
  <c r="T91" i="4"/>
  <c r="T90" i="4" s="1"/>
  <c r="R91" i="4"/>
  <c r="R90" i="4"/>
  <c r="P91" i="4"/>
  <c r="P90" i="4" s="1"/>
  <c r="BK91" i="4"/>
  <c r="BK90" i="4"/>
  <c r="J90" i="4"/>
  <c r="J58" i="4" s="1"/>
  <c r="J91" i="4"/>
  <c r="BE91" i="4"/>
  <c r="BI88" i="4"/>
  <c r="BH88" i="4"/>
  <c r="BG88" i="4"/>
  <c r="BF88" i="4"/>
  <c r="T88" i="4"/>
  <c r="R88" i="4"/>
  <c r="P88" i="4"/>
  <c r="BK88" i="4"/>
  <c r="J88" i="4"/>
  <c r="BE88" i="4" s="1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R81" i="4" s="1"/>
  <c r="P85" i="4"/>
  <c r="BK85" i="4"/>
  <c r="J85" i="4"/>
  <c r="BE85" i="4"/>
  <c r="BI82" i="4"/>
  <c r="BH82" i="4"/>
  <c r="BG82" i="4"/>
  <c r="F32" i="4" s="1"/>
  <c r="BB54" i="1" s="1"/>
  <c r="BF82" i="4"/>
  <c r="J31" i="4" s="1"/>
  <c r="AW54" i="1" s="1"/>
  <c r="T82" i="4"/>
  <c r="T81" i="4"/>
  <c r="T80" i="4" s="1"/>
  <c r="R82" i="4"/>
  <c r="P82" i="4"/>
  <c r="BK82" i="4"/>
  <c r="BK81" i="4" s="1"/>
  <c r="J81" i="4" s="1"/>
  <c r="J57" i="4" s="1"/>
  <c r="J82" i="4"/>
  <c r="BE82" i="4" s="1"/>
  <c r="J76" i="4"/>
  <c r="F76" i="4"/>
  <c r="F74" i="4"/>
  <c r="E72" i="4"/>
  <c r="J51" i="4"/>
  <c r="F51" i="4"/>
  <c r="F49" i="4"/>
  <c r="E47" i="4"/>
  <c r="J18" i="4"/>
  <c r="E18" i="4"/>
  <c r="F77" i="4" s="1"/>
  <c r="J17" i="4"/>
  <c r="J12" i="4"/>
  <c r="J74" i="4" s="1"/>
  <c r="E7" i="4"/>
  <c r="E70" i="4" s="1"/>
  <c r="AY53" i="1"/>
  <c r="AX53" i="1"/>
  <c r="BI158" i="3"/>
  <c r="BH158" i="3"/>
  <c r="BG158" i="3"/>
  <c r="BF158" i="3"/>
  <c r="T158" i="3"/>
  <c r="T157" i="3" s="1"/>
  <c r="R158" i="3"/>
  <c r="R157" i="3" s="1"/>
  <c r="P158" i="3"/>
  <c r="P157" i="3" s="1"/>
  <c r="BK158" i="3"/>
  <c r="BK157" i="3" s="1"/>
  <c r="J157" i="3" s="1"/>
  <c r="J62" i="3" s="1"/>
  <c r="J158" i="3"/>
  <c r="BE158" i="3" s="1"/>
  <c r="BI156" i="3"/>
  <c r="BH156" i="3"/>
  <c r="BG156" i="3"/>
  <c r="BF156" i="3"/>
  <c r="T156" i="3"/>
  <c r="T155" i="3"/>
  <c r="R156" i="3"/>
  <c r="R155" i="3" s="1"/>
  <c r="P156" i="3"/>
  <c r="P155" i="3"/>
  <c r="BK156" i="3"/>
  <c r="BK155" i="3" s="1"/>
  <c r="J155" i="3" s="1"/>
  <c r="J61" i="3" s="1"/>
  <c r="J156" i="3"/>
  <c r="BE156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BK140" i="3"/>
  <c r="J140" i="3" s="1"/>
  <c r="J60" i="3" s="1"/>
  <c r="J141" i="3"/>
  <c r="BE141" i="3" s="1"/>
  <c r="BI139" i="3"/>
  <c r="BH139" i="3"/>
  <c r="BG139" i="3"/>
  <c r="BF139" i="3"/>
  <c r="T139" i="3"/>
  <c r="R139" i="3"/>
  <c r="P139" i="3"/>
  <c r="BK139" i="3"/>
  <c r="J139" i="3"/>
  <c r="BE139" i="3"/>
  <c r="BI133" i="3"/>
  <c r="BH133" i="3"/>
  <c r="BG133" i="3"/>
  <c r="BF133" i="3"/>
  <c r="T133" i="3"/>
  <c r="R133" i="3"/>
  <c r="P133" i="3"/>
  <c r="BK133" i="3"/>
  <c r="J133" i="3"/>
  <c r="BE133" i="3" s="1"/>
  <c r="BI127" i="3"/>
  <c r="BH127" i="3"/>
  <c r="BG127" i="3"/>
  <c r="BF127" i="3"/>
  <c r="T127" i="3"/>
  <c r="R127" i="3"/>
  <c r="P127" i="3"/>
  <c r="BK127" i="3"/>
  <c r="J127" i="3"/>
  <c r="BE127" i="3"/>
  <c r="BI121" i="3"/>
  <c r="BH121" i="3"/>
  <c r="BG121" i="3"/>
  <c r="BF121" i="3"/>
  <c r="T121" i="3"/>
  <c r="R121" i="3"/>
  <c r="P121" i="3"/>
  <c r="BK121" i="3"/>
  <c r="J121" i="3"/>
  <c r="BE121" i="3" s="1"/>
  <c r="BI115" i="3"/>
  <c r="BH115" i="3"/>
  <c r="BG115" i="3"/>
  <c r="BF115" i="3"/>
  <c r="T115" i="3"/>
  <c r="R115" i="3"/>
  <c r="P115" i="3"/>
  <c r="BK115" i="3"/>
  <c r="J115" i="3"/>
  <c r="BE115" i="3"/>
  <c r="BI111" i="3"/>
  <c r="BH111" i="3"/>
  <c r="BG111" i="3"/>
  <c r="BF111" i="3"/>
  <c r="T111" i="3"/>
  <c r="R111" i="3"/>
  <c r="R110" i="3" s="1"/>
  <c r="P111" i="3"/>
  <c r="BK111" i="3"/>
  <c r="BK110" i="3" s="1"/>
  <c r="J110" i="3" s="1"/>
  <c r="J59" i="3" s="1"/>
  <c r="J111" i="3"/>
  <c r="BE111" i="3"/>
  <c r="BI109" i="3"/>
  <c r="BH109" i="3"/>
  <c r="BG109" i="3"/>
  <c r="BF109" i="3"/>
  <c r="T109" i="3"/>
  <c r="T108" i="3" s="1"/>
  <c r="R109" i="3"/>
  <c r="R108" i="3"/>
  <c r="P109" i="3"/>
  <c r="P108" i="3"/>
  <c r="BK109" i="3"/>
  <c r="BK108" i="3"/>
  <c r="J108" i="3" s="1"/>
  <c r="J58" i="3" s="1"/>
  <c r="J109" i="3"/>
  <c r="BE109" i="3"/>
  <c r="BI106" i="3"/>
  <c r="BH106" i="3"/>
  <c r="BG106" i="3"/>
  <c r="BF106" i="3"/>
  <c r="T106" i="3"/>
  <c r="R106" i="3"/>
  <c r="P106" i="3"/>
  <c r="BK106" i="3"/>
  <c r="J106" i="3"/>
  <c r="BE106" i="3" s="1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4" i="3"/>
  <c r="BH84" i="3"/>
  <c r="BG84" i="3"/>
  <c r="BF84" i="3"/>
  <c r="T84" i="3"/>
  <c r="R84" i="3"/>
  <c r="P84" i="3"/>
  <c r="P83" i="3" s="1"/>
  <c r="BK84" i="3"/>
  <c r="J84" i="3"/>
  <c r="BE84" i="3" s="1"/>
  <c r="J78" i="3"/>
  <c r="F78" i="3"/>
  <c r="F76" i="3"/>
  <c r="E74" i="3"/>
  <c r="J51" i="3"/>
  <c r="F51" i="3"/>
  <c r="F49" i="3"/>
  <c r="E47" i="3"/>
  <c r="J18" i="3"/>
  <c r="E18" i="3"/>
  <c r="F79" i="3" s="1"/>
  <c r="J17" i="3"/>
  <c r="J12" i="3"/>
  <c r="J76" i="3" s="1"/>
  <c r="E7" i="3"/>
  <c r="E45" i="3" s="1"/>
  <c r="AY52" i="1"/>
  <c r="AX52" i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BK103" i="2" s="1"/>
  <c r="J103" i="2" s="1"/>
  <c r="J58" i="2" s="1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R103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 s="1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2" i="2"/>
  <c r="BH82" i="2"/>
  <c r="BG82" i="2"/>
  <c r="BF82" i="2"/>
  <c r="T82" i="2"/>
  <c r="R82" i="2"/>
  <c r="P82" i="2"/>
  <c r="BK82" i="2"/>
  <c r="J82" i="2"/>
  <c r="BE82" i="2"/>
  <c r="BI81" i="2"/>
  <c r="BH81" i="2"/>
  <c r="BG81" i="2"/>
  <c r="BF81" i="2"/>
  <c r="T81" i="2"/>
  <c r="R81" i="2"/>
  <c r="P81" i="2"/>
  <c r="BK81" i="2"/>
  <c r="J81" i="2"/>
  <c r="BE81" i="2" s="1"/>
  <c r="BI80" i="2"/>
  <c r="BH80" i="2"/>
  <c r="BG80" i="2"/>
  <c r="BF80" i="2"/>
  <c r="T80" i="2"/>
  <c r="R80" i="2"/>
  <c r="R79" i="2" s="1"/>
  <c r="R78" i="2" s="1"/>
  <c r="P80" i="2"/>
  <c r="BK80" i="2"/>
  <c r="J80" i="2"/>
  <c r="BE80" i="2" s="1"/>
  <c r="J74" i="2"/>
  <c r="F74" i="2"/>
  <c r="F72" i="2"/>
  <c r="E70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E68" i="2"/>
  <c r="AS51" i="1"/>
  <c r="L47" i="1"/>
  <c r="AM46" i="1"/>
  <c r="L46" i="1"/>
  <c r="AM44" i="1"/>
  <c r="L44" i="1"/>
  <c r="L42" i="1"/>
  <c r="L41" i="1"/>
  <c r="J49" i="4" l="1"/>
  <c r="J49" i="7"/>
  <c r="F89" i="7"/>
  <c r="F34" i="10"/>
  <c r="BD60" i="1" s="1"/>
  <c r="BK101" i="8"/>
  <c r="J101" i="8" s="1"/>
  <c r="J61" i="8" s="1"/>
  <c r="F31" i="4"/>
  <c r="BA54" i="1" s="1"/>
  <c r="F33" i="10"/>
  <c r="BC60" i="1" s="1"/>
  <c r="F32" i="10"/>
  <c r="BB60" i="1" s="1"/>
  <c r="BK79" i="10"/>
  <c r="J79" i="10" s="1"/>
  <c r="J57" i="10" s="1"/>
  <c r="BK84" i="10"/>
  <c r="J84" i="10" s="1"/>
  <c r="J58" i="10" s="1"/>
  <c r="P78" i="10"/>
  <c r="AU60" i="1" s="1"/>
  <c r="J49" i="9"/>
  <c r="F30" i="9"/>
  <c r="AZ59" i="1" s="1"/>
  <c r="T79" i="9"/>
  <c r="T78" i="9" s="1"/>
  <c r="F33" i="9"/>
  <c r="BC59" i="1" s="1"/>
  <c r="F32" i="9"/>
  <c r="BB59" i="1" s="1"/>
  <c r="F31" i="9"/>
  <c r="BA59" i="1" s="1"/>
  <c r="R92" i="8"/>
  <c r="F30" i="5"/>
  <c r="AZ55" i="1" s="1"/>
  <c r="R83" i="5"/>
  <c r="R80" i="5" s="1"/>
  <c r="F34" i="5"/>
  <c r="BD55" i="1" s="1"/>
  <c r="F30" i="4"/>
  <c r="AZ54" i="1" s="1"/>
  <c r="J30" i="4"/>
  <c r="AV54" i="1" s="1"/>
  <c r="AT54" i="1" s="1"/>
  <c r="R80" i="4"/>
  <c r="F33" i="4"/>
  <c r="BC54" i="1" s="1"/>
  <c r="BK83" i="3"/>
  <c r="J83" i="3" s="1"/>
  <c r="J57" i="3" s="1"/>
  <c r="F34" i="3"/>
  <c r="BD53" i="1" s="1"/>
  <c r="R140" i="3"/>
  <c r="R83" i="3"/>
  <c r="T110" i="3"/>
  <c r="P110" i="3"/>
  <c r="T140" i="3"/>
  <c r="F33" i="3"/>
  <c r="BC53" i="1" s="1"/>
  <c r="P140" i="3"/>
  <c r="J31" i="3"/>
  <c r="AW53" i="1" s="1"/>
  <c r="F32" i="3"/>
  <c r="BB53" i="1" s="1"/>
  <c r="T83" i="3"/>
  <c r="E72" i="3"/>
  <c r="J31" i="2"/>
  <c r="AW52" i="1" s="1"/>
  <c r="T103" i="2"/>
  <c r="T79" i="2"/>
  <c r="T78" i="2" s="1"/>
  <c r="BK79" i="2"/>
  <c r="J79" i="2" s="1"/>
  <c r="J57" i="2" s="1"/>
  <c r="F31" i="2"/>
  <c r="BA52" i="1" s="1"/>
  <c r="F34" i="2"/>
  <c r="BD52" i="1" s="1"/>
  <c r="P103" i="2"/>
  <c r="J72" i="2"/>
  <c r="F32" i="2"/>
  <c r="BB52" i="1" s="1"/>
  <c r="F33" i="2"/>
  <c r="BC52" i="1" s="1"/>
  <c r="P79" i="2"/>
  <c r="P78" i="2" s="1"/>
  <c r="AU52" i="1" s="1"/>
  <c r="F52" i="9"/>
  <c r="F52" i="4"/>
  <c r="F75" i="2"/>
  <c r="BK81" i="6"/>
  <c r="J81" i="6" s="1"/>
  <c r="J82" i="6"/>
  <c r="J57" i="6" s="1"/>
  <c r="J30" i="2"/>
  <c r="AV52" i="1" s="1"/>
  <c r="AT52" i="1" s="1"/>
  <c r="F30" i="2"/>
  <c r="AZ52" i="1" s="1"/>
  <c r="J30" i="3"/>
  <c r="AV53" i="1" s="1"/>
  <c r="P82" i="3"/>
  <c r="AU53" i="1" s="1"/>
  <c r="T82" i="3"/>
  <c r="J74" i="5"/>
  <c r="J49" i="5"/>
  <c r="P80" i="5"/>
  <c r="AU55" i="1" s="1"/>
  <c r="F31" i="6"/>
  <c r="BA56" i="1" s="1"/>
  <c r="F33" i="6"/>
  <c r="BC56" i="1" s="1"/>
  <c r="T125" i="6"/>
  <c r="F30" i="7"/>
  <c r="AZ57" i="1" s="1"/>
  <c r="J30" i="7"/>
  <c r="AV57" i="1" s="1"/>
  <c r="AT57" i="1" s="1"/>
  <c r="BK82" i="8"/>
  <c r="J49" i="3"/>
  <c r="F52" i="3"/>
  <c r="BK80" i="4"/>
  <c r="J80" i="4" s="1"/>
  <c r="F77" i="5"/>
  <c r="F52" i="5"/>
  <c r="J30" i="5"/>
  <c r="AV55" i="1" s="1"/>
  <c r="AT55" i="1" s="1"/>
  <c r="J81" i="5"/>
  <c r="J57" i="5" s="1"/>
  <c r="BK80" i="5"/>
  <c r="J80" i="5" s="1"/>
  <c r="F30" i="6"/>
  <c r="AZ56" i="1" s="1"/>
  <c r="T82" i="6"/>
  <c r="T81" i="6" s="1"/>
  <c r="F32" i="6"/>
  <c r="BB56" i="1" s="1"/>
  <c r="P125" i="6"/>
  <c r="P81" i="6" s="1"/>
  <c r="AU56" i="1" s="1"/>
  <c r="R130" i="7"/>
  <c r="R92" i="7" s="1"/>
  <c r="J75" i="8"/>
  <c r="J49" i="8"/>
  <c r="F31" i="8"/>
  <c r="BA58" i="1" s="1"/>
  <c r="R81" i="6"/>
  <c r="F75" i="10"/>
  <c r="F52" i="10"/>
  <c r="F30" i="3"/>
  <c r="AZ53" i="1" s="1"/>
  <c r="F31" i="3"/>
  <c r="BA53" i="1" s="1"/>
  <c r="T81" i="8"/>
  <c r="E45" i="4"/>
  <c r="P81" i="4"/>
  <c r="P80" i="4" s="1"/>
  <c r="AU54" i="1" s="1"/>
  <c r="F34" i="4"/>
  <c r="BD54" i="1" s="1"/>
  <c r="F31" i="5"/>
  <c r="BA55" i="1" s="1"/>
  <c r="F32" i="5"/>
  <c r="BB55" i="1" s="1"/>
  <c r="F33" i="7"/>
  <c r="BC57" i="1" s="1"/>
  <c r="BK130" i="7"/>
  <c r="J130" i="7" s="1"/>
  <c r="J60" i="7" s="1"/>
  <c r="J30" i="8"/>
  <c r="AV58" i="1" s="1"/>
  <c r="F30" i="8"/>
  <c r="AZ58" i="1" s="1"/>
  <c r="T101" i="8"/>
  <c r="F32" i="8"/>
  <c r="BB58" i="1" s="1"/>
  <c r="P101" i="8"/>
  <c r="P81" i="8" s="1"/>
  <c r="AU58" i="1" s="1"/>
  <c r="J30" i="9"/>
  <c r="AV59" i="1" s="1"/>
  <c r="BK79" i="9"/>
  <c r="R79" i="9"/>
  <c r="R78" i="9" s="1"/>
  <c r="F34" i="9"/>
  <c r="BD59" i="1" s="1"/>
  <c r="T160" i="7"/>
  <c r="T92" i="7" s="1"/>
  <c r="T184" i="7"/>
  <c r="BK201" i="7"/>
  <c r="J201" i="7" s="1"/>
  <c r="J72" i="7" s="1"/>
  <c r="E71" i="8"/>
  <c r="F78" i="8"/>
  <c r="F52" i="8"/>
  <c r="R82" i="8"/>
  <c r="R81" i="8" s="1"/>
  <c r="J72" i="10"/>
  <c r="J49" i="10"/>
  <c r="BK78" i="10"/>
  <c r="J78" i="10" s="1"/>
  <c r="R78" i="10"/>
  <c r="J31" i="10"/>
  <c r="AW60" i="1" s="1"/>
  <c r="F31" i="10"/>
  <c r="BA60" i="1" s="1"/>
  <c r="P160" i="7"/>
  <c r="P92" i="7" s="1"/>
  <c r="AU57" i="1" s="1"/>
  <c r="P184" i="7"/>
  <c r="J31" i="8"/>
  <c r="AW58" i="1" s="1"/>
  <c r="T89" i="8"/>
  <c r="E68" i="9"/>
  <c r="E45" i="9"/>
  <c r="P79" i="9"/>
  <c r="P78" i="9" s="1"/>
  <c r="AU59" i="1" s="1"/>
  <c r="J31" i="9"/>
  <c r="AW59" i="1" s="1"/>
  <c r="J30" i="10"/>
  <c r="AV60" i="1" s="1"/>
  <c r="F30" i="10"/>
  <c r="AZ60" i="1" s="1"/>
  <c r="AT59" i="1" l="1"/>
  <c r="BD51" i="1"/>
  <c r="W30" i="1" s="1"/>
  <c r="BK82" i="3"/>
  <c r="J82" i="3" s="1"/>
  <c r="R82" i="3"/>
  <c r="AT53" i="1"/>
  <c r="BK78" i="2"/>
  <c r="J78" i="2" s="1"/>
  <c r="BC51" i="1"/>
  <c r="AY51" i="1" s="1"/>
  <c r="BA51" i="1"/>
  <c r="AW51" i="1" s="1"/>
  <c r="AK27" i="1" s="1"/>
  <c r="BB51" i="1"/>
  <c r="W28" i="1" s="1"/>
  <c r="AU51" i="1"/>
  <c r="J27" i="3"/>
  <c r="J56" i="3"/>
  <c r="J27" i="10"/>
  <c r="J56" i="10"/>
  <c r="J27" i="5"/>
  <c r="J56" i="5"/>
  <c r="AT58" i="1"/>
  <c r="AT60" i="1"/>
  <c r="J79" i="9"/>
  <c r="J57" i="9" s="1"/>
  <c r="BK78" i="9"/>
  <c r="J78" i="9" s="1"/>
  <c r="BK92" i="7"/>
  <c r="J92" i="7" s="1"/>
  <c r="J56" i="4"/>
  <c r="J27" i="4"/>
  <c r="J82" i="8"/>
  <c r="J57" i="8" s="1"/>
  <c r="BK81" i="8"/>
  <c r="J81" i="8" s="1"/>
  <c r="AZ51" i="1"/>
  <c r="J56" i="6"/>
  <c r="J27" i="6"/>
  <c r="W29" i="1" l="1"/>
  <c r="W27" i="1"/>
  <c r="J56" i="2"/>
  <c r="J27" i="2"/>
  <c r="AX51" i="1"/>
  <c r="J56" i="9"/>
  <c r="J27" i="9"/>
  <c r="AG54" i="1"/>
  <c r="AN54" i="1" s="1"/>
  <c r="J36" i="4"/>
  <c r="AG55" i="1"/>
  <c r="AN55" i="1" s="1"/>
  <c r="J36" i="5"/>
  <c r="AG53" i="1"/>
  <c r="AN53" i="1" s="1"/>
  <c r="J36" i="3"/>
  <c r="AG56" i="1"/>
  <c r="AN56" i="1" s="1"/>
  <c r="J36" i="6"/>
  <c r="W26" i="1"/>
  <c r="AV51" i="1"/>
  <c r="J27" i="8"/>
  <c r="J56" i="8"/>
  <c r="J56" i="7"/>
  <c r="J27" i="7"/>
  <c r="AG60" i="1"/>
  <c r="AN60" i="1" s="1"/>
  <c r="J36" i="10"/>
  <c r="J36" i="2" l="1"/>
  <c r="AG52" i="1"/>
  <c r="AN52" i="1" s="1"/>
  <c r="AG58" i="1"/>
  <c r="AN58" i="1" s="1"/>
  <c r="J36" i="8"/>
  <c r="AG57" i="1"/>
  <c r="J36" i="7"/>
  <c r="AT51" i="1"/>
  <c r="AK26" i="1"/>
  <c r="AG59" i="1"/>
  <c r="AN59" i="1" s="1"/>
  <c r="J36" i="9"/>
  <c r="AN57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<sst xmlns="http://schemas.openxmlformats.org/spreadsheetml/2006/main" count="6582" uniqueCount="1250">
  <si>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</si>
  <si>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</si>
  <si>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</si>
  <si>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</si>
  <si>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</si>
  <si>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</si>
  <si>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</si>
  <si>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{4ebb3361-11ba-46d0-bb7a-b2498f64b0e6}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</si>
  <si>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</si>
  <si>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</si>
  <si>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</si>
  <si>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</si>
  <si>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</si>
  <si>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</si>
  <si>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</si>
  <si>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</si>
  <si>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2018-KL-005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</si>
  <si>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</si>
  <si>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0,1</t>
  </si>
  <si>
    <t>Stavba:</t>
  </si>
  <si>
    <t>Příjezdová komunikace z ul. Kischovy</t>
  </si>
  <si>
    <t>KSO:</t>
  </si>
  <si>
    <t>822 27 61</t>
  </si>
  <si>
    <t>CC-CZ:</t>
  </si>
  <si>
    <t/>
  </si>
  <si>
    <t>Místo:</t>
  </si>
  <si>
    <t xml:space="preserve"> </t>
  </si>
  <si>
    <t>Datum:</t>
  </si>
  <si>
    <t>Zadavatel:</t>
  </si>
  <si>
    <t>IČ:</t>
  </si>
  <si>
    <t>Městský obvod Ostrava - Jih</t>
  </si>
  <si>
    <t>DIČ:</t>
  </si>
  <si>
    <t>Uchazeč:</t>
  </si>
  <si>
    <t>Vyplň údaj</t>
  </si>
  <si>
    <t>Projektant:</t>
  </si>
  <si>
    <t>Ing. David Klimša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</si>
  <si>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</si>
  <si>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</si>
  <si>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</si>
  <si>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</si>
  <si>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</si>
  <si>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</si>
  <si>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</si>
  <si>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</si>
  <si>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</si>
  <si>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</si>
  <si>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</si>
  <si>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</si>
  <si>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</si>
  <si>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</si>
  <si>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</si>
  <si>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</si>
  <si>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</si>
  <si>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</si>
  <si>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</si>
  <si>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</si>
  <si>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</si>
  <si>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</si>
  <si>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</si>
  <si>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</si>
  <si>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</si>
  <si>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</si>
  <si>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</si>
  <si>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</si>
  <si>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</si>
  <si>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</si>
  <si>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</si>
  <si>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</si>
  <si>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</si>
  <si>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</si>
  <si>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</si>
  <si>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</si>
  <si>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</si>
  <si>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</si>
  <si>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</si>
  <si>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</si>
  <si>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</si>
  <si>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</si>
  <si>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</si>
  <si>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001 - Bourací práce</t>
  </si>
  <si>
    <t>STA</t>
  </si>
  <si>
    <t>1</t>
  </si>
  <si>
    <t>{e28da816-ce05-4e9a-8df9-a93857f9db5d}</t>
  </si>
  <si>
    <t>2</t>
  </si>
  <si>
    <t>101</t>
  </si>
  <si>
    <t>SO 101 - Příjezdová komunikace</t>
  </si>
  <si>
    <t>{cde53cb9-4759-4732-be1a-8f07c1eaa977}</t>
  </si>
  <si>
    <t>101.1</t>
  </si>
  <si>
    <t>SO 101.1 - Sanace pláně</t>
  </si>
  <si>
    <t>{7af84e4d-b25e-4a4d-99ec-6e3d8644c6e5}</t>
  </si>
  <si>
    <t>102</t>
  </si>
  <si>
    <t>SO 102 - Chodník</t>
  </si>
  <si>
    <t>{93de69f4-9e0a-474c-985b-8a7774815341}</t>
  </si>
  <si>
    <t>301</t>
  </si>
  <si>
    <t>SO 301 - Odvodnění</t>
  </si>
  <si>
    <t>{ab976199-0c6d-4203-a33f-84793e2e2cab}</t>
  </si>
  <si>
    <t>401</t>
  </si>
  <si>
    <t>SO 401 - Přeložka VO</t>
  </si>
  <si>
    <t>{336b73d1-910c-48f8-8b27-a2233bc46045}</t>
  </si>
  <si>
    <t>402</t>
  </si>
  <si>
    <t>SO 402 - Ochrana IS</t>
  </si>
  <si>
    <t>{6461bd84-6db0-4fc2-8f5f-14c76c99e8fa}</t>
  </si>
  <si>
    <t>801</t>
  </si>
  <si>
    <t>SO 801 - Zeleň</t>
  </si>
  <si>
    <t>{1e769c20-b98a-4470-a48b-6c5e86cab2d6}</t>
  </si>
  <si>
    <t>VRN</t>
  </si>
  <si>
    <t>Vedlejší náklady</t>
  </si>
  <si>
    <t>{b16ca212-169f-465a-8de5-0143162b4fdf}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</si>
  <si>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</si>
  <si>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</si>
  <si>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</si>
  <si>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</si>
  <si>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</si>
  <si>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</si>
  <si>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</si>
  <si>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SO 001 - Bourací práce</t>
  </si>
  <si>
    <t>REKAPITULACE ČLENĚNÍ SOUPISU PRACÍ</t>
  </si>
  <si>
    <t>Kód dílu - Popis</t>
  </si>
  <si>
    <t>Cena celkem [CZK]</t>
  </si>
  <si>
    <t>Náklady soupisu celkem</t>
  </si>
  <si>
    <t>-1</t>
  </si>
  <si>
    <t>1 - Zemní práce</t>
  </si>
  <si>
    <t>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</si>
  <si>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</si>
  <si>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</si>
  <si>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</si>
  <si>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</si>
  <si>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</si>
  <si>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</si>
  <si>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</si>
  <si>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</si>
  <si>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</si>
  <si>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</si>
  <si>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</si>
  <si>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</si>
  <si>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</si>
  <si>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</si>
  <si>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Zemní práce</t>
  </si>
  <si>
    <t>ROZPOCET</t>
  </si>
  <si>
    <t>K</t>
  </si>
  <si>
    <t>111201401</t>
  </si>
  <si>
    <t>Spálení odstraněných křovin a stromů na hromadách průměru kmene do 100 mm pro jakoukoliv plochu</t>
  </si>
  <si>
    <t>m2</t>
  </si>
  <si>
    <t>CS ÚRS 2018 01</t>
  </si>
  <si>
    <t>4</t>
  </si>
  <si>
    <t>-624552498</t>
  </si>
  <si>
    <t>112151354</t>
  </si>
  <si>
    <t>Pokácení stromu postupné se spouštěním částí kmene a koruny o průměru na řezné ploše pařezu přes 400 do 500 mm</t>
  </si>
  <si>
    <t>kus</t>
  </si>
  <si>
    <t>-2137856314</t>
  </si>
  <si>
    <t>3</t>
  </si>
  <si>
    <t>112251211</t>
  </si>
  <si>
    <t>Odstranění pařezu odfrézováním nebo odvrtáním hloubky do 200 mm v rovině nebo na svahu do 1:5</t>
  </si>
  <si>
    <t>-812693908</t>
  </si>
  <si>
    <t>VV</t>
  </si>
  <si>
    <t>3,14*0,40*0,40</t>
  </si>
  <si>
    <t>3,14*0,35*0,35</t>
  </si>
  <si>
    <t>Součet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</si>
  <si>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</si>
  <si>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 nebo kameninových dlaždic, desek nebo tvarovek</t>
  </si>
  <si>
    <t>-731474960</t>
  </si>
  <si>
    <t>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</si>
  <si>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</si>
  <si>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</si>
  <si>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-1465901696</t>
  </si>
  <si>
    <t>6</t>
  </si>
  <si>
    <t>113107172</t>
  </si>
  <si>
    <t>Odstranění podkladů nebo krytů strojně plochy jednotlivě přes 50 m2 do 200 m2 s přemístěním hmot na skládku na vzdálenost do 20 m nebo s naložením na dopravní prostředek z betonu prostého, o tl. vrstvy přes 150 do 300 mm</t>
  </si>
  <si>
    <t>1143165136</t>
  </si>
  <si>
    <t>7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</si>
  <si>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</si>
  <si>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</si>
  <si>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-443923762</t>
  </si>
  <si>
    <t>viz výkres bouracích prací a TZ</t>
  </si>
  <si>
    <t>72,00</t>
  </si>
  <si>
    <t>8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</si>
  <si>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</si>
  <si>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</si>
  <si>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-139599532</t>
  </si>
  <si>
    <t>9</t>
  </si>
  <si>
    <t>113154124</t>
  </si>
  <si>
    <t>Frézování živičného podkladu nebo krytu s naložením na dopravní prostředek plochy do 500 m2 bez překážek v trase pruhu šířky přes 0,5 m do 1 m, tloušťky vrstvy 100 mm</t>
  </si>
  <si>
    <t>1761405362</t>
  </si>
  <si>
    <t>10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</si>
  <si>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</si>
  <si>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</si>
  <si>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</si>
  <si>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725688666</t>
  </si>
  <si>
    <t>40,00+70,0</t>
  </si>
  <si>
    <t>11</t>
  </si>
  <si>
    <t>121101102</t>
  </si>
  <si>
    <t>Sejmutí ornice nebo lesní půdy s vodorovným přemístěním na hromady v místě upotřebení nebo na dočasné či trvalé skládky se složením, na vzdálenost přes 50 do 100 m</t>
  </si>
  <si>
    <t>m3</t>
  </si>
  <si>
    <t>-1645706536</t>
  </si>
  <si>
    <t>12</t>
  </si>
  <si>
    <t>162301402</t>
  </si>
  <si>
    <t>Vodorovné přemístění větví, kmenů nebo pařezů s naložením, složením a dopravou do 5000 m větví stromů listnatých, průměru kmene přes 300 do 500 mm</t>
  </si>
  <si>
    <t>-601994636</t>
  </si>
  <si>
    <t>13</t>
  </si>
  <si>
    <t>162301412</t>
  </si>
  <si>
    <t>Vodorovné přemístění větví, kmenů nebo pařezů s naložením, složením a dopravou do 5000 m kmenů stromů listnatých, průměru přes 300 do 500 mm</t>
  </si>
  <si>
    <t>-482954936</t>
  </si>
  <si>
    <t>14</t>
  </si>
  <si>
    <t>162301501</t>
  </si>
  <si>
    <t>Vodorovné přemístění smýcených křovin do průměru kmene 100 mm na vzdálenost do 5 000 m</t>
  </si>
  <si>
    <t>-1425586454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</si>
  <si>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</si>
  <si>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</si>
  <si>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</si>
  <si>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</si>
  <si>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t</t>
  </si>
  <si>
    <t>-1747552090</t>
  </si>
  <si>
    <t>16</t>
  </si>
  <si>
    <t>997221561</t>
  </si>
  <si>
    <t>Vodorovná doprava suti bez naložení, ale se složením a s hrubým urovnáním z kusových materiálů, na vzdálenost do 1 km</t>
  </si>
  <si>
    <t>-1786197781</t>
  </si>
  <si>
    <t>76,985*14 'Přepočtené koeficientem množství</t>
  </si>
  <si>
    <t>17</t>
  </si>
  <si>
    <t>997221815</t>
  </si>
  <si>
    <t>Poplatek za uložení stavebního odpadu na skládce (skládkovné) z prostého betonu zatříděného do Katalogu odpadů pod kódem 170 101</t>
  </si>
  <si>
    <t>1832221473</t>
  </si>
  <si>
    <t>18</t>
  </si>
  <si>
    <t>997221845</t>
  </si>
  <si>
    <t>Poplatek za uložení stavebního odpadu na skládce (skládkovné) asfaltového bez obsahu dehtu zatříděného do Katalogu odpadů pod kódem 170 302</t>
  </si>
  <si>
    <t>-27384658</t>
  </si>
  <si>
    <t>19</t>
  </si>
  <si>
    <t>997221855</t>
  </si>
  <si>
    <t>Poplatek za uložení stavebního odpadu na skládce (skládkovné) zeminy a kameniva zatříděného do Katalogu odpadů pod kódem 170 504</t>
  </si>
  <si>
    <t>640887629</t>
  </si>
  <si>
    <t>101 - SO 101 - Příjezdová komunikace</t>
  </si>
  <si>
    <t>2 - Zakládání</t>
  </si>
  <si>
    <t>5 - Komunikace pozemní</t>
  </si>
  <si>
    <t>9 - Ostatní konstrukce a práce, bourání</t>
  </si>
  <si>
    <t>998 - Přesun hmot</t>
  </si>
  <si>
    <t>VRN4 - Inženýrská činnost</t>
  </si>
  <si>
    <t>131201101</t>
  </si>
  <si>
    <t>Hloubení nezapažených jam a zářezů s urovnáním dna do předepsaného profilu a spádu v hornině tř. 3 do 100 m3</t>
  </si>
  <si>
    <t>-1751970335</t>
  </si>
  <si>
    <t>dle bilance zemních prací</t>
  </si>
  <si>
    <t>101,00</t>
  </si>
  <si>
    <t>131201109</t>
  </si>
  <si>
    <t>Hloubení nezapažených jam a zářezů s urovnáním dna do předepsaného profilu a spádu Příplatek k cenám za lepivost horniny tř. 3</t>
  </si>
  <si>
    <t>1303450928</t>
  </si>
  <si>
    <t>132201101</t>
  </si>
  <si>
    <t>Hloubení zapažených i nezapažených rýh šířky do 600 mm s urovnáním dna do předepsaného profilu a spádu v hornině tř. 3 do 100 m3</t>
  </si>
  <si>
    <t>-2060051609</t>
  </si>
  <si>
    <t>11,50</t>
  </si>
  <si>
    <t>132201109</t>
  </si>
  <si>
    <t>Hloubení zapažených i nezapažených rýh šířky do 600 mm s urovnáním dna do předepsaného profilu a spádu v hornině tř. 3 Příplatek k cenám za lepivost horniny tř. 3</t>
  </si>
  <si>
    <t>1300276342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</si>
  <si>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</si>
  <si>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</si>
  <si>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263934970</t>
  </si>
  <si>
    <t>101,00+11,50-6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</si>
  <si>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</si>
  <si>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</si>
  <si>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-1334164165</t>
  </si>
  <si>
    <t>106,5*10 'Přepočtené koeficientem množství</t>
  </si>
  <si>
    <t>171201201</t>
  </si>
  <si>
    <t>Uložení sypaniny na skládky</t>
  </si>
  <si>
    <t>-1930746965</t>
  </si>
  <si>
    <t>171201211</t>
  </si>
  <si>
    <t>1885783669</t>
  </si>
  <si>
    <t>106,5*1,8 'Přepočtené koeficientem množství</t>
  </si>
  <si>
    <t>174101101</t>
  </si>
  <si>
    <t>Zásyp sypaninou z jakékoliv horniny s uložením výkopku ve vrstvách se zhutněním jam, šachet, rýh nebo kolem objektů v těchto vykopávkách</t>
  </si>
  <si>
    <t>-810259348</t>
  </si>
  <si>
    <t xml:space="preserve">dle bilance zemních prací </t>
  </si>
  <si>
    <t>6,00</t>
  </si>
  <si>
    <t>181951102</t>
  </si>
  <si>
    <t>Úprava pláně vyrovnáním výškových rozdílů v hornině tř. 1 až 4 se zhutněním</t>
  </si>
  <si>
    <t>-2105475248</t>
  </si>
  <si>
    <t>175,00*1,30</t>
  </si>
  <si>
    <t>Zakládání</t>
  </si>
  <si>
    <t>212752311</t>
  </si>
  <si>
    <t>Trativody z drenážních trubek se zřízením štěrkopískového lože pod trubky a s jejich obsypem v průměrném celkovém množství do 0,15 m3/m v otevřeném výkopu z trubek plastových tuhých SN 8 DN 100</t>
  </si>
  <si>
    <t>-225644486</t>
  </si>
  <si>
    <t>Komunikace pozemní</t>
  </si>
  <si>
    <t>564851111</t>
  </si>
  <si>
    <t>Podklad ze štěrkodrti ŠD s rozprostřením a zhutněním, po zhutnění tl. 150 mm</t>
  </si>
  <si>
    <t>-1156803587</t>
  </si>
  <si>
    <t>rozšíření o 30%</t>
  </si>
  <si>
    <t>2 vrstvy</t>
  </si>
  <si>
    <t>175,00*2*1,30</t>
  </si>
  <si>
    <t>565155121</t>
  </si>
  <si>
    <t>Asfaltový beton vrstva podkladní ACP 16 (obalované kamenivo střednězrnné - OKS) s rozprostřením a zhutněním v pruhu šířky přes 3 m, po zhutnění tl. 70 mm</t>
  </si>
  <si>
    <t>-971944723</t>
  </si>
  <si>
    <t>komunikace</t>
  </si>
  <si>
    <t>175,00</t>
  </si>
  <si>
    <t>opravný pás</t>
  </si>
  <si>
    <t>13,50</t>
  </si>
  <si>
    <t>-383608133</t>
  </si>
  <si>
    <t>573231106</t>
  </si>
  <si>
    <t>Postřik spojovací PS bez posypu kamenivem ze silniční emulze, v množství 0,30 kg/m2</t>
  </si>
  <si>
    <t>-1755987715</t>
  </si>
  <si>
    <t>577134141</t>
  </si>
  <si>
    <t>Asfaltový beton vrstva obrusná ACO 11 (ABS) s rozprostřením a se zhutněním z modifikovaného asfaltu v pruhu šířky přes 3 m tl. 40 mm</t>
  </si>
  <si>
    <t>-1872058999</t>
  </si>
  <si>
    <t>599141111</t>
  </si>
  <si>
    <t>Vyplnění spár mezi silničními dílci jakékoliv tloušťky živičnou zálivkou</t>
  </si>
  <si>
    <t>1685776072</t>
  </si>
  <si>
    <t>Ostatní konstrukce a práce, bourání</t>
  </si>
  <si>
    <t>914111111</t>
  </si>
  <si>
    <t>Montáž svislé dopravní značky základní velikosti do 1 m2 objímkami na sloupky nebo konzoly</t>
  </si>
  <si>
    <t>-2122225056</t>
  </si>
  <si>
    <t>M</t>
  </si>
  <si>
    <t>40444230</t>
  </si>
  <si>
    <t>značka dopravní svislá FeZn NK 500 x 500 mm</t>
  </si>
  <si>
    <t>1267986958</t>
  </si>
  <si>
    <t>20</t>
  </si>
  <si>
    <t>914511112</t>
  </si>
  <si>
    <t>Montáž sloupku dopravních značek délky do 3,5 m do hliníkové patky</t>
  </si>
  <si>
    <t>647238331</t>
  </si>
  <si>
    <t>40445225</t>
  </si>
  <si>
    <t>sloupek Zn pro dopravní značku D 60mm v 350mm</t>
  </si>
  <si>
    <t>1835450880</t>
  </si>
  <si>
    <t>22</t>
  </si>
  <si>
    <t>915231111</t>
  </si>
  <si>
    <t>Vodorovné dopravní značení stříkaným plastem přechody pro chodce, šipky, symboly nápisy bílé základní</t>
  </si>
  <si>
    <t>1757272461</t>
  </si>
  <si>
    <t>(6,55*5,95)/2*0,50</t>
  </si>
  <si>
    <t>23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</si>
  <si>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</si>
  <si>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</si>
  <si>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-598139584</t>
  </si>
  <si>
    <t>24</t>
  </si>
  <si>
    <t>583801100</t>
  </si>
  <si>
    <t>kostka dlažební žula drobná</t>
  </si>
  <si>
    <t>-1806523490</t>
  </si>
  <si>
    <t>1t = 5,2 m2</t>
  </si>
  <si>
    <t>(84,00*0,10)/5,2</t>
  </si>
  <si>
    <t>25</t>
  </si>
  <si>
    <t>916241213</t>
  </si>
  <si>
    <t>Osazení obrubníku kamenného se zřízením lože, s vyplněním a zatřením spár cementovou maltou stojatého s boční opěrou z betonu prostého, do lože z betonu prostého</t>
  </si>
  <si>
    <t>1929965050</t>
  </si>
  <si>
    <t>26</t>
  </si>
  <si>
    <t>58380001</t>
  </si>
  <si>
    <t>krajník silniční kamenný, žula 13x20 x 30-80</t>
  </si>
  <si>
    <t>-1667293420</t>
  </si>
  <si>
    <t>27</t>
  </si>
  <si>
    <t>919726123</t>
  </si>
  <si>
    <t>Geotextilie netkaná pro ochranu, separaci nebo filtraci měrná hmotnost přes 300 do 500 g/m2</t>
  </si>
  <si>
    <t>-1270576118</t>
  </si>
  <si>
    <t>998</t>
  </si>
  <si>
    <t>Přesun hmot</t>
  </si>
  <si>
    <t>28</t>
  </si>
  <si>
    <t>998229111</t>
  </si>
  <si>
    <t>Přesun hmot ruční pro pozemní komunikace s naložením a složením na vzdálenost do 50 m, s krytem z kameniva, monolitickým betonovým nebo živičným</t>
  </si>
  <si>
    <t>-519393419</t>
  </si>
  <si>
    <t>VRN4</t>
  </si>
  <si>
    <t>Inženýrská činnost</t>
  </si>
  <si>
    <t>29</t>
  </si>
  <si>
    <t>043134000</t>
  </si>
  <si>
    <t>Zkoušky zatěžovací</t>
  </si>
  <si>
    <t>ks</t>
  </si>
  <si>
    <t>1024</t>
  </si>
  <si>
    <t>-1631068015</t>
  </si>
  <si>
    <t>101.1 - SO 101.1 - Sanace pláně</t>
  </si>
  <si>
    <t>2111722579</t>
  </si>
  <si>
    <t>71,00</t>
  </si>
  <si>
    <t>1505101643</t>
  </si>
  <si>
    <t>1173760906</t>
  </si>
  <si>
    <t>2106850276</t>
  </si>
  <si>
    <t>668940803</t>
  </si>
  <si>
    <t>71*1,8 'Přepočtené koeficientem množství</t>
  </si>
  <si>
    <t>564751111</t>
  </si>
  <si>
    <t>Podklad nebo kryt z kameniva hrubého drceného vel. 32-63 mm s rozprostřením a zhutněním, po zhutnění tl. 150 mm</t>
  </si>
  <si>
    <t>275233430</t>
  </si>
  <si>
    <t>1572741008</t>
  </si>
  <si>
    <t>434447197</t>
  </si>
  <si>
    <t>102 - SO 102 - Chodník</t>
  </si>
  <si>
    <t>711131832</t>
  </si>
  <si>
    <t>564861111</t>
  </si>
  <si>
    <t>Podklad ze štěrkodrti ŠD s rozprostřením a zhutněním, po zhutnění tl. 200 mm</t>
  </si>
  <si>
    <t>1141420115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</si>
  <si>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</si>
  <si>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</si>
  <si>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-614088892</t>
  </si>
  <si>
    <t>59245018</t>
  </si>
  <si>
    <t>dlažba skladebná betonová 20x10x6 cm přírodní</t>
  </si>
  <si>
    <t>-1025487517</t>
  </si>
  <si>
    <t>23*1,02 'Přepočtené koeficientem množství</t>
  </si>
  <si>
    <t>59245006</t>
  </si>
  <si>
    <t>dlažba skladebná betonová základní pro nevidomé 20 x 10 x 6 cm barevná</t>
  </si>
  <si>
    <t>-621868324</t>
  </si>
  <si>
    <t>3*1,02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</si>
  <si>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</si>
  <si>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</si>
  <si>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1704200832</t>
  </si>
  <si>
    <t>59217017</t>
  </si>
  <si>
    <t>obrubník betonový chodníkový 100x10x25 cm</t>
  </si>
  <si>
    <t>-935338866</t>
  </si>
  <si>
    <t>998229112</t>
  </si>
  <si>
    <t>Přesun hmot ruční pro pozemní komunikace s naložením a složením na vzdálenost do 50 m, s krytem dlážděným</t>
  </si>
  <si>
    <t>577139578</t>
  </si>
  <si>
    <t>301 - SO 301 - Odvodnění</t>
  </si>
  <si>
    <t>4 - Vodorovné konstrukce</t>
  </si>
  <si>
    <t>8 - Trubní vedení</t>
  </si>
  <si>
    <t>-603947089</t>
  </si>
  <si>
    <t>úsek 0,00-3,00</t>
  </si>
  <si>
    <t>(2,02+2,70)/2*0,80*3,00</t>
  </si>
  <si>
    <t>úsek 3,00-30,00</t>
  </si>
  <si>
    <t>(1,62+1,62+1,55+1,22)/4*0,80*27,00</t>
  </si>
  <si>
    <t>500336962</t>
  </si>
  <si>
    <t>133201101</t>
  </si>
  <si>
    <t>Hloubení zapažených i nezapažených šachet s případným nutným přemístěním výkopku ve výkopišti v hornině tř. 3 do 100 m3</t>
  </si>
  <si>
    <t>-209596300</t>
  </si>
  <si>
    <t>pro šachtu</t>
  </si>
  <si>
    <t>1,00*1,00*2,70</t>
  </si>
  <si>
    <t>133201109</t>
  </si>
  <si>
    <t>Hloubení zapažených i nezapažených šachet s případným nutným přemístěním výkopku ve výkopišti v hornině tř. 3 Příplatek k cenám za lepivost horniny tř. 3</t>
  </si>
  <si>
    <t>-77363305</t>
  </si>
  <si>
    <t>151811131</t>
  </si>
  <si>
    <t>Zřízení pažicích boxů pro pažení a rozepření stěn rýh podzemního vedení hloubka výkopu do 4 m, šířka do 1,2 m</t>
  </si>
  <si>
    <t>397441779</t>
  </si>
  <si>
    <t>(2,02+2,70)/2*3,00*2</t>
  </si>
  <si>
    <t>(1,62+1,62+1,55+1,22)/4*27,00*2</t>
  </si>
  <si>
    <t>151811231</t>
  </si>
  <si>
    <t>Odstranění pažicích boxů pro pažení a rozepření stěn rýh podzemního vedení hloubka výkopu do 4 m, šířka do 1,2 m</t>
  </si>
  <si>
    <t>866696000</t>
  </si>
  <si>
    <t>153191111</t>
  </si>
  <si>
    <t>Zřízení atypického pažení výkopu svařovaným ocelovým ohlubňovým rámem se štětovnicemi plochy výkopu do 30 m2</t>
  </si>
  <si>
    <t>989644420</t>
  </si>
  <si>
    <t xml:space="preserve">pro šachtu </t>
  </si>
  <si>
    <t>1,00*4*2,70</t>
  </si>
  <si>
    <t>153191221</t>
  </si>
  <si>
    <t>Odstranění atypického pažení výkopu svařovaným ocelovým ohlubňovým rámem se štětovnicemi plochy výkopu do 30 m2</t>
  </si>
  <si>
    <t>1824096859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</si>
  <si>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</si>
  <si>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</si>
  <si>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-1329350841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</si>
  <si>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</si>
  <si>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</si>
  <si>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1709669103</t>
  </si>
  <si>
    <t>1954344923</t>
  </si>
  <si>
    <t>podsyp+obsyp</t>
  </si>
  <si>
    <t>11,363+2,40</t>
  </si>
  <si>
    <t>1433984965</t>
  </si>
  <si>
    <t>-452918345</t>
  </si>
  <si>
    <t>-666138124</t>
  </si>
  <si>
    <t>38,18+2,70-2,40-11,363-3,14*0,30*0,30*2,70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</si>
  <si>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</si>
  <si>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</si>
  <si>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-254806163</t>
  </si>
  <si>
    <t>0,80*0,50*30,00</t>
  </si>
  <si>
    <t>-(PI*0,10*0,10*3,00)</t>
  </si>
  <si>
    <t>-(PI*0,08*0,08*27,00)</t>
  </si>
  <si>
    <t>58331280</t>
  </si>
  <si>
    <t>kamenivo těžené drobné frakce 0-1</t>
  </si>
  <si>
    <t>533657867</t>
  </si>
  <si>
    <t>11,363*2 'Přepočtené koeficientem množství</t>
  </si>
  <si>
    <t>Vodorovné konstrukce</t>
  </si>
  <si>
    <t>451573111</t>
  </si>
  <si>
    <t>Lože pod potrubí, stoky a drobné objekty v otevřeném výkopu z písku a štěrkopísku do 63 mm</t>
  </si>
  <si>
    <t>-605281253</t>
  </si>
  <si>
    <t>0,80*30,00*0,10</t>
  </si>
  <si>
    <t>Trubní vedení</t>
  </si>
  <si>
    <t>871315221</t>
  </si>
  <si>
    <t>Kanalizační potrubí z tvrdého PVC v otevřeném výkopu ve sklonu do 20 %, hladkého plnostěnného jednovrstvého, tuhost třídy SN 8 DN 160</t>
  </si>
  <si>
    <t>1634992873</t>
  </si>
  <si>
    <t>6,00+27,00+1,50</t>
  </si>
  <si>
    <t>871355221</t>
  </si>
  <si>
    <t>Kanalizační potrubí z tvrdého PVC v otevřeném výkopu ve sklonu do 20 %, hladkého plnostěnného jednovrstvého, tuhost třídy SN 8 DN 200</t>
  </si>
  <si>
    <t>1381996965</t>
  </si>
  <si>
    <t>877315211</t>
  </si>
  <si>
    <t>Montáž tvarovek na kanalizačním potrubí z trub z plastu z tvrdého PVC nebo z polypropylenu v otevřeném výkopu jednoosých DN 150</t>
  </si>
  <si>
    <t>-306946579</t>
  </si>
  <si>
    <t>28617338</t>
  </si>
  <si>
    <t>koleno kanalizace PP KG DN 160x45°</t>
  </si>
  <si>
    <t>-2001752341</t>
  </si>
  <si>
    <t>28615555</t>
  </si>
  <si>
    <t>odbočka HTEA úhel 45° DN 160/110</t>
  </si>
  <si>
    <t>-2013961471</t>
  </si>
  <si>
    <t>460293100100028782</t>
  </si>
  <si>
    <t>kanalizace PVC hladké DN150 - šachtová přechodka</t>
  </si>
  <si>
    <t>KS</t>
  </si>
  <si>
    <t>1111159838</t>
  </si>
  <si>
    <t>877355211</t>
  </si>
  <si>
    <t>Montáž tvarovek na kanalizačním potrubí z trub z plastu z tvrdého PVC nebo z polypropylenu v otevřeném výkopu jednoosých DN 200</t>
  </si>
  <si>
    <t>-363523021</t>
  </si>
  <si>
    <t>28611365</t>
  </si>
  <si>
    <t>koleno kanalizace PVC KG 200x30°</t>
  </si>
  <si>
    <t>481621224</t>
  </si>
  <si>
    <t>900212600100020873</t>
  </si>
  <si>
    <t>Kolmé sedlo EASY CLIP DN500-600/200 KG, stěna 9-50mm</t>
  </si>
  <si>
    <t>1627066504</t>
  </si>
  <si>
    <t>460293100100023554</t>
  </si>
  <si>
    <t>Vyrovnávací vložka 460-499mm</t>
  </si>
  <si>
    <t>1550503892</t>
  </si>
  <si>
    <t>30</t>
  </si>
  <si>
    <t>894812316</t>
  </si>
  <si>
    <t>Revizní a čistící šachta z polypropylenu PP pro hladké trouby DN 600 šachtové dno (DN šachty / DN trubního vedení) DN 600/200 průtočné 30°,60°,90°</t>
  </si>
  <si>
    <t>-1268583599</t>
  </si>
  <si>
    <t>31</t>
  </si>
  <si>
    <t>894812333</t>
  </si>
  <si>
    <t>Revizní a čistící šachta z polypropylenu PP pro hladké trouby DN 600 roura šachtová korugovaná, světlé hloubky 3 000 mm</t>
  </si>
  <si>
    <t>270418516</t>
  </si>
  <si>
    <t>32</t>
  </si>
  <si>
    <t>894812339</t>
  </si>
  <si>
    <t>Revizní a čistící šachta z polypropylenu PP pro hladké trouby DN 600 Příplatek k cenám 2331 - 2334 za uříznutí šachtové roury</t>
  </si>
  <si>
    <t>1723228477</t>
  </si>
  <si>
    <t>33</t>
  </si>
  <si>
    <t>894812351</t>
  </si>
  <si>
    <t>Revizní a čistící šachta z polypropylenu PP pro hladké trouby DN 600 poklop (mříž) litinový pro zatížení do 1,5 t s betonovým prstencem</t>
  </si>
  <si>
    <t>1755789156</t>
  </si>
  <si>
    <t>34</t>
  </si>
  <si>
    <t>894-R01</t>
  </si>
  <si>
    <t>Vystrojení šachty - spojky IN-SITU, škrtící ventil, KG T-kus DN 200/160 PVC</t>
  </si>
  <si>
    <t>soubor</t>
  </si>
  <si>
    <t>113884415</t>
  </si>
  <si>
    <t>35</t>
  </si>
  <si>
    <t>895941111</t>
  </si>
  <si>
    <t>Zřízení vpusti kanalizační uliční z betonových dílců typ UV-50 normální</t>
  </si>
  <si>
    <t>1164050512</t>
  </si>
  <si>
    <t>36</t>
  </si>
  <si>
    <t>413290991304410000</t>
  </si>
  <si>
    <t>Prstenec IS uliční vyrovnávací - betonový TBV-Q 10a/60 390/60 pro rám 500x500</t>
  </si>
  <si>
    <t>203768276</t>
  </si>
  <si>
    <t>37</t>
  </si>
  <si>
    <t>411290791304400008</t>
  </si>
  <si>
    <t>Skruž IS uliční horní - betonová TBV-Q 5d /450/570</t>
  </si>
  <si>
    <t>-1214941397</t>
  </si>
  <si>
    <t>38</t>
  </si>
  <si>
    <t>460293100100027784</t>
  </si>
  <si>
    <t>1578266211</t>
  </si>
  <si>
    <t>39</t>
  </si>
  <si>
    <t>460293100100027782</t>
  </si>
  <si>
    <t>TBV-Q 450/300/2a-kalová prohlubeň</t>
  </si>
  <si>
    <t>-635106477</t>
  </si>
  <si>
    <t>40</t>
  </si>
  <si>
    <t>28661816</t>
  </si>
  <si>
    <t>koš kalový pro silniční vpusť 315mm</t>
  </si>
  <si>
    <t>-757334744</t>
  </si>
  <si>
    <t>41</t>
  </si>
  <si>
    <t>899203112</t>
  </si>
  <si>
    <t>Osazení mříží litinových včetně rámů a košů na bahno pro třídu zatížení B125, C250</t>
  </si>
  <si>
    <t>783845859</t>
  </si>
  <si>
    <t>42</t>
  </si>
  <si>
    <t>416291109804700001</t>
  </si>
  <si>
    <t>Mříž IS uliční vtoková Best-Beta litinová Rám+rošt M2 C 250,DIN 19583-11</t>
  </si>
  <si>
    <t>1675636572</t>
  </si>
  <si>
    <t>43</t>
  </si>
  <si>
    <t>899722113</t>
  </si>
  <si>
    <t>Krytí potrubí z plastů výstražnou fólií z PVC šířky 34cm</t>
  </si>
  <si>
    <t>1815642920</t>
  </si>
  <si>
    <t>44</t>
  </si>
  <si>
    <t>977151127</t>
  </si>
  <si>
    <t>Jádrové vrty diamantovými korunkami do stavebních materiálů (železobetonu, betonu, cihel, obkladů, dlažeb, kamene) průměru přes 225 do 250 mm</t>
  </si>
  <si>
    <t>191752184</t>
  </si>
  <si>
    <t>45</t>
  </si>
  <si>
    <t>998276101</t>
  </si>
  <si>
    <t>Přesun hmot pro trubní vedení hloubené z trub z plastických hmot nebo sklolaminátových pro vodovody nebo kanalizace v otevřeném výkopu dopravní vzdálenost do 15 m</t>
  </si>
  <si>
    <t>883543779</t>
  </si>
  <si>
    <t>401 - SO 401 - Přeložka VO</t>
  </si>
  <si>
    <t>D1 - REVIZE</t>
  </si>
  <si>
    <t>D2 - PSV SILNOPROUD</t>
  </si>
  <si>
    <t>D3 - SPECIF.PSV SILNOPROUD</t>
  </si>
  <si>
    <t>D4 - PSV UZEMNENI</t>
  </si>
  <si>
    <t>D5 - SPECIF.PSV UZEMNENI</t>
  </si>
  <si>
    <t>D6 - PSV SVITIDLA</t>
  </si>
  <si>
    <t>D7 - SPECIF.PSV SVITIDLA</t>
  </si>
  <si>
    <t>D8 - DEMONTÁŽ        (konst.demont.=  0.5  )</t>
  </si>
  <si>
    <t>D9 - PSV NATERY</t>
  </si>
  <si>
    <t>D10 - SPECIF.PSV NATERY</t>
  </si>
  <si>
    <t>D11 - PSV ZEMNI PRACE</t>
  </si>
  <si>
    <t>D12 - SPECIF.PSV ZEMNI PRACE</t>
  </si>
  <si>
    <t>D13 - PSV ZEMNI PRACE DEMONTAZE</t>
  </si>
  <si>
    <t>D14 - HL.III-HZS</t>
  </si>
  <si>
    <t>D15 - HL.III-HZS POPLATEK</t>
  </si>
  <si>
    <t>D1</t>
  </si>
  <si>
    <t>REVIZE</t>
  </si>
  <si>
    <t>38010001</t>
  </si>
  <si>
    <t>Vychozi revize</t>
  </si>
  <si>
    <t>hod</t>
  </si>
  <si>
    <t>R</t>
  </si>
  <si>
    <t>38010002</t>
  </si>
  <si>
    <t>Spoluprace s reviznim technikem</t>
  </si>
  <si>
    <t>D2</t>
  </si>
  <si>
    <t>PSV SILNOPROUD</t>
  </si>
  <si>
    <t>210010134</t>
  </si>
  <si>
    <t>Trubka ochranna Kopoflex KF 09040</t>
  </si>
  <si>
    <t>210010135</t>
  </si>
  <si>
    <t>Trubka ochranna Kopoflex KF 09075</t>
  </si>
  <si>
    <t>210010136</t>
  </si>
  <si>
    <t>Trubka ochranna Kopohalf 06 110/2</t>
  </si>
  <si>
    <t>210100001</t>
  </si>
  <si>
    <t>Ukonceni vodicu v rozv do 2,5mm2</t>
  </si>
  <si>
    <t>210100252</t>
  </si>
  <si>
    <t>Ukonceni kabelu do 4x16mm2 smrst.z.</t>
  </si>
  <si>
    <t>210100253</t>
  </si>
  <si>
    <t>Ukonceni kabelu do 4x35mm2 smrst.z.</t>
  </si>
  <si>
    <t>210101154</t>
  </si>
  <si>
    <t>Smrstovaci zaklopka EN4.1</t>
  </si>
  <si>
    <t>210102002</t>
  </si>
  <si>
    <t>Spojka 1kV SVCZ 4L 16 AL</t>
  </si>
  <si>
    <t>2101020020</t>
  </si>
  <si>
    <t>Spojka 1kV SVCZ 4L 35 AL</t>
  </si>
  <si>
    <t>210120102</t>
  </si>
  <si>
    <t>Patrona valcova</t>
  </si>
  <si>
    <t>210204011</t>
  </si>
  <si>
    <t>Stozar osvetlov ocel B 5</t>
  </si>
  <si>
    <t>210204201</t>
  </si>
  <si>
    <t>El.vyzbroj pro 1 okruh</t>
  </si>
  <si>
    <t>2108100052</t>
  </si>
  <si>
    <t>Kabel CYKY 3Jx1,5 ul volne</t>
  </si>
  <si>
    <t>210901015</t>
  </si>
  <si>
    <t>Kabel AYKY 4Jx16 ul volne</t>
  </si>
  <si>
    <t>210901071</t>
  </si>
  <si>
    <t>Kabel AYKY 4Jx35 ul volne</t>
  </si>
  <si>
    <t>211190001</t>
  </si>
  <si>
    <t>Montaz silikonoveho tmelu</t>
  </si>
  <si>
    <t>D3</t>
  </si>
  <si>
    <t>SPECIF.PSV SILNOPROUD</t>
  </si>
  <si>
    <t>14125320</t>
  </si>
  <si>
    <t>14125321</t>
  </si>
  <si>
    <t>14125322</t>
  </si>
  <si>
    <t>14125324</t>
  </si>
  <si>
    <t>Redukcni spojka R 75/40</t>
  </si>
  <si>
    <t>46</t>
  </si>
  <si>
    <t>31674019</t>
  </si>
  <si>
    <t>Stozar bezpaticovy Bm 5,</t>
  </si>
  <si>
    <t>48</t>
  </si>
  <si>
    <t>P</t>
  </si>
  <si>
    <t>Poznámka k položce:
uprava zarovym zinkem,</t>
  </si>
  <si>
    <t>34111032</t>
  </si>
  <si>
    <t>Kabel CYKY 3Jx1,5 mm2-</t>
  </si>
  <si>
    <t>50</t>
  </si>
  <si>
    <t>34112316</t>
  </si>
  <si>
    <t>Kabel AYKY 4Jx16 mm2-</t>
  </si>
  <si>
    <t>52</t>
  </si>
  <si>
    <t>34113204</t>
  </si>
  <si>
    <t>Kabel AYKY 4Jx35 mm2-</t>
  </si>
  <si>
    <t>54</t>
  </si>
  <si>
    <t>34562039</t>
  </si>
  <si>
    <t>Stozar.svork.SR 721-OP Cu,IP40</t>
  </si>
  <si>
    <t>56</t>
  </si>
  <si>
    <t>Poznámka k položce:
1xpoj.</t>
  </si>
  <si>
    <t>35436054</t>
  </si>
  <si>
    <t>Spojka kabelova SVCZ 4L 16 AL</t>
  </si>
  <si>
    <t>58</t>
  </si>
  <si>
    <t>35436055</t>
  </si>
  <si>
    <t>Spojka kabelova SVCZ 4L 35 AL</t>
  </si>
  <si>
    <t>60</t>
  </si>
  <si>
    <t>35436721</t>
  </si>
  <si>
    <t>Smrstovaci zaklopka EN 4.1</t>
  </si>
  <si>
    <t>62</t>
  </si>
  <si>
    <t>35825101</t>
  </si>
  <si>
    <t>Pojist vykon PV 10 6A</t>
  </si>
  <si>
    <t>64</t>
  </si>
  <si>
    <t>6005928</t>
  </si>
  <si>
    <t>Silikonovy tmel</t>
  </si>
  <si>
    <t>66</t>
  </si>
  <si>
    <t>D4</t>
  </si>
  <si>
    <t>PSV UZEMNENI</t>
  </si>
  <si>
    <t>210220021</t>
  </si>
  <si>
    <t>Vedeni uzem FeZn do 120 mm2 v zemi</t>
  </si>
  <si>
    <t>68</t>
  </si>
  <si>
    <t>210220022</t>
  </si>
  <si>
    <t>Vedeni uzem FeZn d 8,10 mm v zemi</t>
  </si>
  <si>
    <t>70</t>
  </si>
  <si>
    <t>2102203012</t>
  </si>
  <si>
    <t>Svorka hromosvodova SR 03</t>
  </si>
  <si>
    <t>72</t>
  </si>
  <si>
    <t>2102203025</t>
  </si>
  <si>
    <t>Svorka hromosvodova SR 02</t>
  </si>
  <si>
    <t>74</t>
  </si>
  <si>
    <t>210220381</t>
  </si>
  <si>
    <t>Protikorozni nater svorek v zemi</t>
  </si>
  <si>
    <t>76</t>
  </si>
  <si>
    <t>D5</t>
  </si>
  <si>
    <t>SPECIF.PSV UZEMNENI</t>
  </si>
  <si>
    <t>15614230</t>
  </si>
  <si>
    <t>Drat FeZn p 10</t>
  </si>
  <si>
    <t>kg</t>
  </si>
  <si>
    <t>78</t>
  </si>
  <si>
    <t>35441120</t>
  </si>
  <si>
    <t>Pasek uzemnovaci FeZn 30x4 mm/</t>
  </si>
  <si>
    <t>80</t>
  </si>
  <si>
    <t>35441986</t>
  </si>
  <si>
    <t>Svorka vodov SR 02 30x4mm pas</t>
  </si>
  <si>
    <t>82</t>
  </si>
  <si>
    <t>35441996</t>
  </si>
  <si>
    <t>Svorka vodov SR 03   pasek/d6-12</t>
  </si>
  <si>
    <t>84</t>
  </si>
  <si>
    <t>D6</t>
  </si>
  <si>
    <t>PSV SVITIDLA</t>
  </si>
  <si>
    <t>210202012</t>
  </si>
  <si>
    <t>Svitidlo montaz bez materialu</t>
  </si>
  <si>
    <t>86</t>
  </si>
  <si>
    <t>D7</t>
  </si>
  <si>
    <t>SPECIF.PSV SVITIDLA</t>
  </si>
  <si>
    <t>34760580</t>
  </si>
  <si>
    <t>Vybojka 70W E27 sodikova</t>
  </si>
  <si>
    <t>88</t>
  </si>
  <si>
    <t>D8</t>
  </si>
  <si>
    <t>DEMONTÁŽ        (konst.demont.=  0.5  )</t>
  </si>
  <si>
    <t>90</t>
  </si>
  <si>
    <t>92</t>
  </si>
  <si>
    <t>210204011.1</t>
  </si>
  <si>
    <t>Stozar osvetlov ocelovy</t>
  </si>
  <si>
    <t>94</t>
  </si>
  <si>
    <t>47</t>
  </si>
  <si>
    <t>96</t>
  </si>
  <si>
    <t>211207012</t>
  </si>
  <si>
    <t>Svitidlo demontaz</t>
  </si>
  <si>
    <t>98</t>
  </si>
  <si>
    <t>D9</t>
  </si>
  <si>
    <t>PSV NATERY</t>
  </si>
  <si>
    <t>49</t>
  </si>
  <si>
    <t>250060012</t>
  </si>
  <si>
    <t>Pismena nebo cislice do 100mm</t>
  </si>
  <si>
    <t>100</t>
  </si>
  <si>
    <t>250060031</t>
  </si>
  <si>
    <t>Nater stoz a vyl do 6m vysky</t>
  </si>
  <si>
    <t>D10</t>
  </si>
  <si>
    <t>SPECIF.PSV NATERY</t>
  </si>
  <si>
    <t>51</t>
  </si>
  <si>
    <t>24621510</t>
  </si>
  <si>
    <t>Barva synt zakl s 2000/0110</t>
  </si>
  <si>
    <t>104</t>
  </si>
  <si>
    <t>24621511</t>
  </si>
  <si>
    <t>Barva synt seda s 2013/1110</t>
  </si>
  <si>
    <t>106</t>
  </si>
  <si>
    <t>53</t>
  </si>
  <si>
    <t>24621512</t>
  </si>
  <si>
    <t>Barva vrchni stribrna ARTIKEL</t>
  </si>
  <si>
    <t>108</t>
  </si>
  <si>
    <t>Poznámka k položce:
VR414906</t>
  </si>
  <si>
    <t>24642030</t>
  </si>
  <si>
    <t>Redid olejo-synteticke s 6006</t>
  </si>
  <si>
    <t>110</t>
  </si>
  <si>
    <t>D11</t>
  </si>
  <si>
    <t>PSV ZEMNI PRACE</t>
  </si>
  <si>
    <t>55</t>
  </si>
  <si>
    <t>460010024</t>
  </si>
  <si>
    <t>Vytyc tra kabel ved v zast prostoru</t>
  </si>
  <si>
    <t>km</t>
  </si>
  <si>
    <t>112</t>
  </si>
  <si>
    <t>460030052</t>
  </si>
  <si>
    <t>Vytrhani dlazdicoveho chodniku</t>
  </si>
  <si>
    <t>114</t>
  </si>
  <si>
    <t>57</t>
  </si>
  <si>
    <t>4600300520</t>
  </si>
  <si>
    <t>Znovupolozeni dlazdicoveho chodniku</t>
  </si>
  <si>
    <t>116</t>
  </si>
  <si>
    <t>460050602</t>
  </si>
  <si>
    <t>Jama stoz vykop rucne zem4</t>
  </si>
  <si>
    <t>118</t>
  </si>
  <si>
    <t>59</t>
  </si>
  <si>
    <t>460080001</t>
  </si>
  <si>
    <t>Beton.zaklad do rostle zeminy</t>
  </si>
  <si>
    <t>120</t>
  </si>
  <si>
    <t>460100003</t>
  </si>
  <si>
    <t>Pouzdrovy zaklad 800x1000</t>
  </si>
  <si>
    <t>122</t>
  </si>
  <si>
    <t>61</t>
  </si>
  <si>
    <t>460120002</t>
  </si>
  <si>
    <t>Zahoz jamy zem4</t>
  </si>
  <si>
    <t>124</t>
  </si>
  <si>
    <t>460120061</t>
  </si>
  <si>
    <t>Odvoz zeminy</t>
  </si>
  <si>
    <t>126</t>
  </si>
  <si>
    <t>63</t>
  </si>
  <si>
    <t>460120082</t>
  </si>
  <si>
    <t>Nasyp zeminy zem4</t>
  </si>
  <si>
    <t>128</t>
  </si>
  <si>
    <t>460200134</t>
  </si>
  <si>
    <t>Kabel ryhy s 35 hl 50 zem4</t>
  </si>
  <si>
    <t>130</t>
  </si>
  <si>
    <t>65</t>
  </si>
  <si>
    <t>460200304</t>
  </si>
  <si>
    <t>Kabel ryhy s 50 hl 120 zem4</t>
  </si>
  <si>
    <t>132</t>
  </si>
  <si>
    <t>460200814</t>
  </si>
  <si>
    <t>Kabel ryhy s 80 hl 50 zem4</t>
  </si>
  <si>
    <t>134</t>
  </si>
  <si>
    <t>67</t>
  </si>
  <si>
    <t>460230004</t>
  </si>
  <si>
    <t>Ryha pro spojku kab do 10 kV zem4</t>
  </si>
  <si>
    <t>136</t>
  </si>
  <si>
    <t>460300006</t>
  </si>
  <si>
    <t>Hutneni zeminy do 20 cm</t>
  </si>
  <si>
    <t>138</t>
  </si>
  <si>
    <t>69</t>
  </si>
  <si>
    <t>460490012</t>
  </si>
  <si>
    <t>Zakryti kab 110 kV folie PVC 33 cm</t>
  </si>
  <si>
    <t>140</t>
  </si>
  <si>
    <t>460510003</t>
  </si>
  <si>
    <t>Kab prostup bet trouba 33 cm</t>
  </si>
  <si>
    <t>142</t>
  </si>
  <si>
    <t>71</t>
  </si>
  <si>
    <t>460560134</t>
  </si>
  <si>
    <t>Zahoz ryhy s 35 cm hl 50 cm zem4</t>
  </si>
  <si>
    <t>144</t>
  </si>
  <si>
    <t>460560304</t>
  </si>
  <si>
    <t>Zahoz ryhy s 50 cm hl 120 cm zem4</t>
  </si>
  <si>
    <t>146</t>
  </si>
  <si>
    <t>73</t>
  </si>
  <si>
    <t>460560814</t>
  </si>
  <si>
    <t>Zahoz ryhy s 80 cm hl 50 cm zem4</t>
  </si>
  <si>
    <t>148</t>
  </si>
  <si>
    <t>460620014</t>
  </si>
  <si>
    <t>Provizorni uprava terenu zem4</t>
  </si>
  <si>
    <t>150</t>
  </si>
  <si>
    <t>75</t>
  </si>
  <si>
    <t>461630001</t>
  </si>
  <si>
    <t>Poplatek za ulozeni na skladku</t>
  </si>
  <si>
    <t>152</t>
  </si>
  <si>
    <t>D12</t>
  </si>
  <si>
    <t>SPECIF.PSV ZEMNI PRACE</t>
  </si>
  <si>
    <t>6005924</t>
  </si>
  <si>
    <t>Folie 33 cm</t>
  </si>
  <si>
    <t>154</t>
  </si>
  <si>
    <t>D13</t>
  </si>
  <si>
    <t>PSV ZEMNI PRACE DEMONTAZE</t>
  </si>
  <si>
    <t>77</t>
  </si>
  <si>
    <t>156</t>
  </si>
  <si>
    <t>460080101</t>
  </si>
  <si>
    <t>Beton.zaklad - rozbourani</t>
  </si>
  <si>
    <t>158</t>
  </si>
  <si>
    <t>79</t>
  </si>
  <si>
    <t>460120002.1</t>
  </si>
  <si>
    <t>160</t>
  </si>
  <si>
    <t>460120061.1</t>
  </si>
  <si>
    <t>Odvoz betonu</t>
  </si>
  <si>
    <t>162</t>
  </si>
  <si>
    <t>81</t>
  </si>
  <si>
    <t>460120082.1</t>
  </si>
  <si>
    <t>Nasyp betonu</t>
  </si>
  <si>
    <t>164</t>
  </si>
  <si>
    <t>166</t>
  </si>
  <si>
    <t>83</t>
  </si>
  <si>
    <t>168</t>
  </si>
  <si>
    <t>461630002</t>
  </si>
  <si>
    <t>Poplatek za likvidaci skodl.odpadu</t>
  </si>
  <si>
    <t>170</t>
  </si>
  <si>
    <t>D14</t>
  </si>
  <si>
    <t>HL.III-HZS</t>
  </si>
  <si>
    <t>85</t>
  </si>
  <si>
    <t>50435100</t>
  </si>
  <si>
    <t>Napojeni ve stavajicim rozvadeci,</t>
  </si>
  <si>
    <t>176</t>
  </si>
  <si>
    <t>50435101</t>
  </si>
  <si>
    <t>Prace souvisejici s vytycenim trasy</t>
  </si>
  <si>
    <t>178</t>
  </si>
  <si>
    <t>87</t>
  </si>
  <si>
    <t>50435102</t>
  </si>
  <si>
    <t>Vyhledani napojovacich stavajicich</t>
  </si>
  <si>
    <t>180</t>
  </si>
  <si>
    <t>50435103</t>
  </si>
  <si>
    <t>Vytyceni kabelu VO</t>
  </si>
  <si>
    <t>182</t>
  </si>
  <si>
    <t>89</t>
  </si>
  <si>
    <t>50435104</t>
  </si>
  <si>
    <t>Vypinani site</t>
  </si>
  <si>
    <t>184</t>
  </si>
  <si>
    <t>D15</t>
  </si>
  <si>
    <t>HL.III-HZS POPLATEK</t>
  </si>
  <si>
    <t>50435106</t>
  </si>
  <si>
    <t>Poplatek za ekologickou likvidaci</t>
  </si>
  <si>
    <t>186</t>
  </si>
  <si>
    <t>91</t>
  </si>
  <si>
    <t>50435101.1</t>
  </si>
  <si>
    <t>Montazni mechanismy montaze</t>
  </si>
  <si>
    <t>188</t>
  </si>
  <si>
    <t>50435102.1</t>
  </si>
  <si>
    <t>Montazni mechanismy demontaze</t>
  </si>
  <si>
    <t>190</t>
  </si>
  <si>
    <t>93</t>
  </si>
  <si>
    <t>50435106.1</t>
  </si>
  <si>
    <t>Mereni intenzity osvetleni</t>
  </si>
  <si>
    <t>192</t>
  </si>
  <si>
    <t>50435107</t>
  </si>
  <si>
    <t>Geodeticke zamereni</t>
  </si>
  <si>
    <t>194</t>
  </si>
  <si>
    <t>402 - SO 402 - Ochrana IS</t>
  </si>
  <si>
    <t>3 - Svislé a kompletní konstrukce</t>
  </si>
  <si>
    <t>711 - Izolace proti vodě, vlhkosti a plynům</t>
  </si>
  <si>
    <t>274321311</t>
  </si>
  <si>
    <t>Základy z betonu železového (bez výztuže) pasy z betonu bez zvýšených nároků na prostředí tř. C 16/20</t>
  </si>
  <si>
    <t>-902396793</t>
  </si>
  <si>
    <t>0,20*0,50*4,00*2</t>
  </si>
  <si>
    <t>274351121</t>
  </si>
  <si>
    <t>Bednění základů pasů rovné zřízení</t>
  </si>
  <si>
    <t>-1650549691</t>
  </si>
  <si>
    <t>(0,20+4,00)*2*0,50*2</t>
  </si>
  <si>
    <t>274351122</t>
  </si>
  <si>
    <t>Bednění základů pasů rovné odstranění</t>
  </si>
  <si>
    <t>-879245304</t>
  </si>
  <si>
    <t>274361821</t>
  </si>
  <si>
    <t>Výztuž základů pasů z betonářské oceli 10 505 (R) nebo BSt 500</t>
  </si>
  <si>
    <t>1169517679</t>
  </si>
  <si>
    <t>Svislé a kompletní konstrukce</t>
  </si>
  <si>
    <t>388129413</t>
  </si>
  <si>
    <t>Montáž dílců prefabrikovaných kanálů ze železobetonu pro rozvody se zalitím spár šířky do 30 mm tvaru desek dna, hmotnosti do 1 t</t>
  </si>
  <si>
    <t>445468963</t>
  </si>
  <si>
    <t>59381136</t>
  </si>
  <si>
    <t>panel silniční 200x100x15 cm</t>
  </si>
  <si>
    <t>-859269484</t>
  </si>
  <si>
    <t>827001</t>
  </si>
  <si>
    <t>ULOŽENÍ KABELU A POTRUBÍ DO PŮLENÉ CHRÁNIČKY HDPE s přesahem 1 m na každou stranu</t>
  </si>
  <si>
    <t>-663312519</t>
  </si>
  <si>
    <t>Poznámka k položce:
Dle popisu v TZ</t>
  </si>
  <si>
    <t>827002</t>
  </si>
  <si>
    <t>REZERVNÍ CHRÁNIČKA S PŘESAHEM 1 m, DN 110 PVC</t>
  </si>
  <si>
    <t>-1074827973</t>
  </si>
  <si>
    <t>998253010</t>
  </si>
  <si>
    <t>Přesun hmot pro kolektory a kanály pro vedení montované železobetonové jakéhokoliv rozsahu a hloubky dopravní vzdálenost do 10 m</t>
  </si>
  <si>
    <t>1978997942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</si>
  <si>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</si>
  <si>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</si>
  <si>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</si>
  <si>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</si>
  <si>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-1467387150</t>
  </si>
  <si>
    <t>2,00*4,00</t>
  </si>
  <si>
    <t>11163150</t>
  </si>
  <si>
    <t>lak asfaltový penetrační</t>
  </si>
  <si>
    <t>1857819927</t>
  </si>
  <si>
    <t>8*0,0003 'Přepočtené koeficientem množství</t>
  </si>
  <si>
    <t>711112001</t>
  </si>
  <si>
    <t>Provedení izolace proti zemní vlhkosti natěradly a tmely za studena na ploše svislé S nátěrem penetračním</t>
  </si>
  <si>
    <t>-1072111619</t>
  </si>
  <si>
    <t>0,65*4,00*2</t>
  </si>
  <si>
    <t>-1988863591</t>
  </si>
  <si>
    <t>5,2*0,00035 'Přepočtené koeficientem množství</t>
  </si>
  <si>
    <t>711131111</t>
  </si>
  <si>
    <t>Provedení izolace proti zemní vlhkosti pásy na sucho samolepícího asfaltového pásu na ploše vodovné V</t>
  </si>
  <si>
    <t>2039876142</t>
  </si>
  <si>
    <t>62851002</t>
  </si>
  <si>
    <t>pás asfaltový modifikovaný samolepící podkladní tl. 3 mm na různé povrchy</t>
  </si>
  <si>
    <t>1290539219</t>
  </si>
  <si>
    <t>8*1,15 'Přepočtené koeficientem množství</t>
  </si>
  <si>
    <t>711132111</t>
  </si>
  <si>
    <t>Provedení izolace proti zemní vlhkosti pásy na sucho samolepícího asfaltového pásu na ploše svislé S</t>
  </si>
  <si>
    <t>1998227752</t>
  </si>
  <si>
    <t>1024864473</t>
  </si>
  <si>
    <t>5,2*1,2 'Přepočtené koeficientem množství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</si>
  <si>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</si>
  <si>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</si>
  <si>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</si>
  <si>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535063790</t>
  </si>
  <si>
    <t>801 - SO 801 - Zeleň</t>
  </si>
  <si>
    <t>181301101</t>
  </si>
  <si>
    <t>Rozprostření a urovnání ornice v rovině nebo ve svahu sklonu do 1:5 při souvislé ploše do 500 m2, tl. vrstvy do 100 mm</t>
  </si>
  <si>
    <t>-631683943</t>
  </si>
  <si>
    <t>Poznámka k položce:
Bude použita sejmutá ornice</t>
  </si>
  <si>
    <t>181411131</t>
  </si>
  <si>
    <t>Založení trávníku na půdě předem připravené plochy do 1000 m2 výsevem včetně utažení parkového v rovině nebo na svahu do 1:5</t>
  </si>
  <si>
    <t>1942207025</t>
  </si>
  <si>
    <t>00572410</t>
  </si>
  <si>
    <t>osivo směs travní parková</t>
  </si>
  <si>
    <t>-712707771</t>
  </si>
  <si>
    <t>183101215</t>
  </si>
  <si>
    <t>Hloubení jamek pro vysazování rostlin v zemině tř.1 až 4 s výměnou půdy z 50% v rovině nebo na svahu do 1:5, objemu přes 0,125 do 0,40 m3</t>
  </si>
  <si>
    <t>-1302385698</t>
  </si>
  <si>
    <t>10311100</t>
  </si>
  <si>
    <t>-207063931</t>
  </si>
  <si>
    <t>0,18*4*0,5</t>
  </si>
  <si>
    <t>184102114</t>
  </si>
  <si>
    <t>Výsadba dřeviny s balem do předem vyhloubené jamky se zalitím v rovině nebo na svahu do 1:5, při průměru balu přes 400 do 500 mm</t>
  </si>
  <si>
    <t>1754056615</t>
  </si>
  <si>
    <t>01</t>
  </si>
  <si>
    <t>Liquidambar styraciflua</t>
  </si>
  <si>
    <t>-109268466</t>
  </si>
  <si>
    <t>02</t>
  </si>
  <si>
    <t>Pseudotsuga menziesii</t>
  </si>
  <si>
    <t>-714135828</t>
  </si>
  <si>
    <t>03</t>
  </si>
  <si>
    <t>Corylus colurna</t>
  </si>
  <si>
    <t>538690289</t>
  </si>
  <si>
    <t>184215132</t>
  </si>
  <si>
    <t>Ukotvení dřeviny kůly třemi kůly, délky přes 1 do 2 m</t>
  </si>
  <si>
    <t>1534400807</t>
  </si>
  <si>
    <t>05217108</t>
  </si>
  <si>
    <t>tyče dřevěné v kůře D 80mm dl 6m</t>
  </si>
  <si>
    <t>-1337118489</t>
  </si>
  <si>
    <t>3,14*0,04*0,04*3,00*12</t>
  </si>
  <si>
    <t>184911421</t>
  </si>
  <si>
    <t>Mulčování vysazených rostlin mulčovací kůrou, tl. do 100 mm v rovině nebo na svahu do 1:5</t>
  </si>
  <si>
    <t>-539305286</t>
  </si>
  <si>
    <t>10391100</t>
  </si>
  <si>
    <t>23603145</t>
  </si>
  <si>
    <t>998231411</t>
  </si>
  <si>
    <t>Přesun hmot pro sadovnické a krajinářské úpravy - ručně bez užití mechanizace vodorovná dopravní vzdálenost do 100 m</t>
  </si>
  <si>
    <t>387746139</t>
  </si>
  <si>
    <t>VRN - Vedlejší náklady</t>
  </si>
  <si>
    <t>VRN1 - Průzkumné, geodetické a projektové práce</t>
  </si>
  <si>
    <t>VRN3 - Zařízení staveniště</t>
  </si>
  <si>
    <t>VRN1</t>
  </si>
  <si>
    <t>Průzkumné, geodetické a projektové práce</t>
  </si>
  <si>
    <t>012203000</t>
  </si>
  <si>
    <t>suma</t>
  </si>
  <si>
    <t>-1251825638</t>
  </si>
  <si>
    <t>013254000</t>
  </si>
  <si>
    <t>Dokumentace skutečného provedení stavby</t>
  </si>
  <si>
    <t>2106724302</t>
  </si>
  <si>
    <t>VRN3</t>
  </si>
  <si>
    <t>Zařízení staveniště</t>
  </si>
  <si>
    <t>030001000</t>
  </si>
  <si>
    <t>-384285506</t>
  </si>
  <si>
    <t>034303000</t>
  </si>
  <si>
    <t>Dopravní značení na staveništi</t>
  </si>
  <si>
    <t>-1281716209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</si>
  <si>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</si>
  <si>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</si>
  <si>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</si>
  <si>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</si>
  <si>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</si>
  <si>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</si>
  <si>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</si>
  <si>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</si>
  <si>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</si>
  <si>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</si>
  <si>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</si>
  <si>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</si>
  <si>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</si>
  <si>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</si>
  <si>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</si>
  <si>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</si>
  <si>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</si>
  <si>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</si>
  <si>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</si>
  <si>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</si>
  <si>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</si>
  <si>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</si>
  <si>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</si>
  <si>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</si>
  <si>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</si>
  <si>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</si>
  <si>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</si>
  <si>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</si>
  <si>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</si>
  <si>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</si>
  <si>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</si>
  <si>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</si>
  <si>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</si>
  <si>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</si>
  <si>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</si>
  <si>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</si>
  <si>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</si>
  <si>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</si>
  <si>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</si>
  <si>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</si>
  <si>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</si>
  <si>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</si>
  <si>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</si>
  <si>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</si>
  <si>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</si>
  <si>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</si>
  <si>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</si>
  <si>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</si>
  <si>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</si>
  <si>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</si>
  <si>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</si>
  <si>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</si>
  <si>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</si>
  <si>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</si>
  <si>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</si>
  <si>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</si>
  <si>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</si>
  <si>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</si>
  <si>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</si>
  <si>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</si>
  <si>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</si>
  <si>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</si>
  <si>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</si>
  <si>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</si>
  <si>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</si>
  <si>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</si>
  <si>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</si>
  <si>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</si>
  <si>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</si>
  <si>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</si>
  <si>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</si>
  <si>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</si>
  <si>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</si>
  <si>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</si>
  <si>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</si>
  <si>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</si>
  <si>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</si>
  <si>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</si>
  <si>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</si>
  <si>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</si>
  <si>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</si>
  <si>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</si>
  <si>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</si>
  <si>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</si>
  <si>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</si>
  <si>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</si>
  <si>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</si>
  <si>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</si>
  <si>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</si>
  <si>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</si>
  <si>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</si>
  <si>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</si>
  <si>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</si>
  <si>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</si>
  <si>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</si>
  <si>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</si>
  <si>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</si>
  <si>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</si>
  <si>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</si>
  <si>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</si>
  <si>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</si>
  <si>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</si>
  <si>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</si>
  <si>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</si>
  <si>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</si>
  <si>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</si>
  <si>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</si>
  <si>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</si>
  <si>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</si>
  <si>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</si>
  <si>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</si>
  <si>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</si>
  <si>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</si>
  <si>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</si>
  <si>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</si>
  <si>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</si>
  <si>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</si>
  <si>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</si>
  <si>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</si>
  <si>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</si>
  <si>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</si>
  <si>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</si>
  <si>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</si>
  <si>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</si>
  <si>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</si>
  <si>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</si>
  <si>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</si>
  <si>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</si>
  <si>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</si>
  <si>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</si>
  <si>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</si>
  <si>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</si>
  <si>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</si>
  <si>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</si>
  <si>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</si>
  <si>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</si>
  <si>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</si>
  <si>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</si>
  <si>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</si>
  <si>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</si>
  <si>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</si>
  <si>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</si>
  <si>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</si>
  <si>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</si>
  <si>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</si>
  <si>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</si>
  <si>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</si>
  <si>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</si>
  <si>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</si>
  <si>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</si>
  <si>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</si>
  <si>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</si>
  <si>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</si>
  <si>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</si>
  <si>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</si>
  <si>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</si>
  <si>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</si>
  <si>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</si>
  <si>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</si>
  <si>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</si>
  <si>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</si>
  <si>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</si>
  <si>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</si>
  <si>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</si>
  <si>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</si>
  <si>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</si>
  <si>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</si>
  <si>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</si>
  <si>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</si>
  <si>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</si>
  <si>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</si>
  <si>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</si>
  <si>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</si>
  <si>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</si>
  <si>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</si>
  <si>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</si>
  <si>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</si>
  <si>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</si>
  <si>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</si>
  <si>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</si>
  <si>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</si>
  <si>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</si>
  <si>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</si>
  <si>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Ošetření vysazených dřevin solitérních v rovině nebo na svahu do 1:5</t>
  </si>
  <si>
    <t>Ochrana kmene bedněním před poškozením stavebním provozem zřízení včetně odstranění výšky bednění do 2 m průměru kmene do 300 mm</t>
  </si>
  <si>
    <t>184801121</t>
  </si>
  <si>
    <t>184818231</t>
  </si>
  <si>
    <t>kořenové stimulátory a prostředky pro ošetření ran</t>
  </si>
  <si>
    <t>Obsypání potrubí strojně sypaninou bez prohození, uložení do 3 m</t>
  </si>
  <si>
    <t>štěrkopísek netříděný zásypový materiál fr. 8/32</t>
  </si>
  <si>
    <t>11,50*2,0</t>
  </si>
  <si>
    <t>Postřik infiltrační kationaktivní emulzí v množství 2,00 kg/m2</t>
  </si>
  <si>
    <t>573191114</t>
  </si>
  <si>
    <t>175,00*1,30+28,00*2,20</t>
  </si>
  <si>
    <t>statická zatěžovací zkouška</t>
  </si>
  <si>
    <t>175,00*1,30*2</t>
  </si>
  <si>
    <t>175,00*2,00+28,00*1,60</t>
  </si>
  <si>
    <t>23,00+3,00+3,00</t>
  </si>
  <si>
    <t>výkop-podsyp-obsyp potrubí-šachta</t>
  </si>
  <si>
    <t>TBV-Q 450/555/3z PVC-skruž se sifonem DN150 PVC</t>
  </si>
  <si>
    <t>OCHRANA PLYN. ZAŘÍZENÍ</t>
  </si>
  <si>
    <t>827003</t>
  </si>
  <si>
    <t>135*0,025 'Přepočtené koeficientem množství</t>
  </si>
  <si>
    <t>1,77*4</t>
  </si>
  <si>
    <t>121103111</t>
  </si>
  <si>
    <t>Skrývka zemin -humozního substrátu-natěžení s naložením</t>
  </si>
  <si>
    <t>103211000</t>
  </si>
  <si>
    <t>trávnikový substrát typu „A“</t>
  </si>
  <si>
    <t>162706111</t>
  </si>
  <si>
    <t>Vodorovné přemístění substrátu do 10 km se složením</t>
  </si>
  <si>
    <t>Rozprostření substrátu ve vrstvě 10 cm</t>
  </si>
  <si>
    <t>181101101</t>
  </si>
  <si>
    <t>Úprava pláně bez zhutnění-hrubá modelace</t>
  </si>
  <si>
    <t>182001111</t>
  </si>
  <si>
    <t>Plošné vyrovnání nerovností-jemná modelace</t>
  </si>
  <si>
    <t>Trávnikové hnojivo</t>
  </si>
  <si>
    <t>Postřik proti plevelům</t>
  </si>
  <si>
    <t>185803211</t>
  </si>
  <si>
    <t>Uválcování trávníku v rovině</t>
  </si>
  <si>
    <t>135*2 'tam a zpět</t>
  </si>
  <si>
    <t>111104211</t>
  </si>
  <si>
    <t>rašelina zahradnická   VL (natěžení, vodorovné přemístění se složením do 10 km)</t>
  </si>
  <si>
    <t>04</t>
  </si>
  <si>
    <t>05</t>
  </si>
  <si>
    <t>Ošetření vysázených dřevin před a po výsadbě</t>
  </si>
  <si>
    <t>4*2</t>
  </si>
  <si>
    <t>184816111</t>
  </si>
  <si>
    <t>Hnojení s rozdělením miner.hnojiva k jednotlivým dřevinám</t>
  </si>
  <si>
    <t>kůra mulčovací VL (natěžení, vodorovné přemístění se složením do 10 km)</t>
  </si>
  <si>
    <t>185804312</t>
  </si>
  <si>
    <t>Zalití výsadeb -dovoz vody</t>
  </si>
  <si>
    <t>HZS-001</t>
  </si>
  <si>
    <t>HZS-002</t>
  </si>
  <si>
    <t>Ošetření dřevin - následná péče</t>
  </si>
  <si>
    <t>Poznámka k položce:
Dle popisu v TZ následná péče výsadby stromů</t>
  </si>
  <si>
    <t>Udržba po dobu záruční lhůty</t>
  </si>
  <si>
    <t>Poznámka k položce:
Dle popisu v TZ údržba zatravnění</t>
  </si>
  <si>
    <t>091003000</t>
  </si>
  <si>
    <t>Ostatní náklady bez rozlišení - pořízení fotodokumentace</t>
  </si>
  <si>
    <t>Geodetické práce při provádění stavby (vytyčení IS, vytyčení stavby, geodetické zaměření skutečného provedení)</t>
  </si>
  <si>
    <t>091003001VL</t>
  </si>
  <si>
    <t>Aktualizace dokladové části</t>
  </si>
  <si>
    <t>042503000</t>
  </si>
  <si>
    <t>Plán BOZP na staveništi</t>
  </si>
  <si>
    <t>Zařízení staveniště (předání, převzetí, vybudování, provoz, čištění, odstranění)</t>
  </si>
  <si>
    <t>Pokosení trávníku</t>
  </si>
  <si>
    <t>Poznámka k položce:
pokosenou hmotu nutno odstranit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</si>
</sst>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2" borderId="0" xfId="0" applyFill="1" applyProtection="1">
      <protection locked="0"/>
    </xf>
    <xf numFmtId="167" fontId="0" fillId="0" borderId="28" xfId="0" applyNumberFormat="1" applyFont="1" applyFill="1" applyBorder="1" applyAlignment="1" applyProtection="1">
      <alignment vertical="center"/>
      <protection locked="0"/>
    </xf>
    <xf numFmtId="49" fontId="45" fillId="3" borderId="0" xfId="0" applyNumberFormat="1" applyFont="1" applyFill="1" applyBorder="1" applyAlignment="1" applyProtection="1">
      <alignment horizontal="left" vertical="center"/>
      <protection locked="0"/>
    </xf>
    <xf numFmtId="14" fontId="2" fillId="3" borderId="0" xfId="0" applyNumberFormat="1" applyFont="1" applyFill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45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62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60" t="s">
        <v>16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27"/>
      <c r="AQ5" s="29"/>
      <c r="BE5" s="353" t="s">
        <v>17</v>
      </c>
      <c r="BS5" s="22" t="s">
        <v>18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62" t="s">
        <v>20</v>
      </c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27"/>
      <c r="AQ6" s="29"/>
      <c r="BE6" s="354"/>
      <c r="BS6" s="22" t="s">
        <v>18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24</v>
      </c>
      <c r="AO7" s="27"/>
      <c r="AP7" s="27"/>
      <c r="AQ7" s="29"/>
      <c r="BE7" s="354"/>
      <c r="BS7" s="22" t="s">
        <v>18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24">
        <v>43350</v>
      </c>
      <c r="AO8" s="27"/>
      <c r="AP8" s="27"/>
      <c r="AQ8" s="29"/>
      <c r="BE8" s="354"/>
      <c r="BS8" s="22" t="s">
        <v>18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54"/>
      <c r="BS9" s="22" t="s">
        <v>18</v>
      </c>
    </row>
    <row r="10" spans="1:74" ht="14.45" customHeight="1">
      <c r="B10" s="26"/>
      <c r="C10" s="27"/>
      <c r="D10" s="35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29</v>
      </c>
      <c r="AL10" s="27"/>
      <c r="AM10" s="27"/>
      <c r="AN10" s="33" t="s">
        <v>24</v>
      </c>
      <c r="AO10" s="27"/>
      <c r="AP10" s="27"/>
      <c r="AQ10" s="29"/>
      <c r="BE10" s="354"/>
      <c r="BS10" s="22" t="s">
        <v>18</v>
      </c>
    </row>
    <row r="11" spans="1:74" ht="18.399999999999999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24</v>
      </c>
      <c r="AO11" s="27"/>
      <c r="AP11" s="27"/>
      <c r="AQ11" s="29"/>
      <c r="BE11" s="354"/>
      <c r="BS11" s="22" t="s">
        <v>18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54"/>
      <c r="BS12" s="22" t="s">
        <v>18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29</v>
      </c>
      <c r="AL13" s="27"/>
      <c r="AM13" s="27"/>
      <c r="AN13" s="323" t="s">
        <v>33</v>
      </c>
      <c r="AO13" s="27"/>
      <c r="AP13" s="27"/>
      <c r="AQ13" s="29"/>
      <c r="BE13" s="354"/>
      <c r="BS13" s="22" t="s">
        <v>18</v>
      </c>
    </row>
    <row r="14" spans="1:74" ht="15">
      <c r="B14" s="26"/>
      <c r="C14" s="27"/>
      <c r="D14" s="27"/>
      <c r="E14" s="347" t="s">
        <v>33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5" t="s">
        <v>31</v>
      </c>
      <c r="AL14" s="27"/>
      <c r="AM14" s="27"/>
      <c r="AN14" s="36" t="s">
        <v>33</v>
      </c>
      <c r="AO14" s="27"/>
      <c r="AP14" s="27"/>
      <c r="AQ14" s="29"/>
      <c r="BE14" s="354"/>
      <c r="BS14" s="22" t="s">
        <v>18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54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29</v>
      </c>
      <c r="AL16" s="27"/>
      <c r="AM16" s="27"/>
      <c r="AN16" s="33" t="s">
        <v>24</v>
      </c>
      <c r="AO16" s="27"/>
      <c r="AP16" s="27"/>
      <c r="AQ16" s="29"/>
      <c r="BE16" s="354"/>
      <c r="BS16" s="22" t="s">
        <v>6</v>
      </c>
    </row>
    <row r="17" spans="2:71" ht="18.399999999999999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24</v>
      </c>
      <c r="AO17" s="27"/>
      <c r="AP17" s="27"/>
      <c r="AQ17" s="29"/>
      <c r="BE17" s="354"/>
      <c r="BS17" s="22" t="s">
        <v>36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54"/>
      <c r="BS18" s="22" t="s">
        <v>8</v>
      </c>
    </row>
    <row r="19" spans="2:71" ht="14.45" customHeight="1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54"/>
      <c r="BS19" s="22" t="s">
        <v>8</v>
      </c>
    </row>
    <row r="20" spans="2:71" ht="57" customHeight="1">
      <c r="B20" s="26"/>
      <c r="C20" s="27"/>
      <c r="D20" s="27"/>
      <c r="E20" s="349" t="s">
        <v>38</v>
      </c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7"/>
      <c r="AP20" s="27"/>
      <c r="AQ20" s="29"/>
      <c r="BE20" s="35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54"/>
    </row>
    <row r="22" spans="2:71" ht="6.95" customHeight="1">
      <c r="B22" s="26"/>
      <c r="C22" s="2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7"/>
      <c r="AQ22" s="29"/>
      <c r="BE22" s="354"/>
    </row>
    <row r="23" spans="2:71" s="1" customFormat="1" ht="25.9" customHeight="1">
      <c r="B23" s="38"/>
      <c r="C23" s="39"/>
      <c r="D23" s="40" t="s">
        <v>39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50">
        <f>ROUND(AG51,2)</f>
        <v>0</v>
      </c>
      <c r="AL23" s="351"/>
      <c r="AM23" s="351"/>
      <c r="AN23" s="351"/>
      <c r="AO23" s="351"/>
      <c r="AP23" s="39"/>
      <c r="AQ23" s="42"/>
      <c r="BE23" s="354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54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52" t="s">
        <v>40</v>
      </c>
      <c r="M25" s="352"/>
      <c r="N25" s="352"/>
      <c r="O25" s="352"/>
      <c r="P25" s="39"/>
      <c r="Q25" s="39"/>
      <c r="R25" s="39"/>
      <c r="S25" s="39"/>
      <c r="T25" s="39"/>
      <c r="U25" s="39"/>
      <c r="V25" s="39"/>
      <c r="W25" s="352" t="s">
        <v>41</v>
      </c>
      <c r="X25" s="352"/>
      <c r="Y25" s="352"/>
      <c r="Z25" s="352"/>
      <c r="AA25" s="352"/>
      <c r="AB25" s="352"/>
      <c r="AC25" s="352"/>
      <c r="AD25" s="352"/>
      <c r="AE25" s="352"/>
      <c r="AF25" s="39"/>
      <c r="AG25" s="39"/>
      <c r="AH25" s="39"/>
      <c r="AI25" s="39"/>
      <c r="AJ25" s="39"/>
      <c r="AK25" s="352" t="s">
        <v>42</v>
      </c>
      <c r="AL25" s="352"/>
      <c r="AM25" s="352"/>
      <c r="AN25" s="352"/>
      <c r="AO25" s="352"/>
      <c r="AP25" s="39"/>
      <c r="AQ25" s="42"/>
      <c r="BE25" s="354"/>
    </row>
    <row r="26" spans="2:71" s="2" customFormat="1" ht="14.45" customHeight="1">
      <c r="B26" s="44"/>
      <c r="C26" s="45"/>
      <c r="D26" s="46" t="s">
        <v>43</v>
      </c>
      <c r="E26" s="45"/>
      <c r="F26" s="46" t="s">
        <v>44</v>
      </c>
      <c r="G26" s="45"/>
      <c r="H26" s="45"/>
      <c r="I26" s="45"/>
      <c r="J26" s="45"/>
      <c r="K26" s="45"/>
      <c r="L26" s="346">
        <v>0.21</v>
      </c>
      <c r="M26" s="341"/>
      <c r="N26" s="341"/>
      <c r="O26" s="341"/>
      <c r="P26" s="45"/>
      <c r="Q26" s="45"/>
      <c r="R26" s="45"/>
      <c r="S26" s="45"/>
      <c r="T26" s="45"/>
      <c r="U26" s="45"/>
      <c r="V26" s="45"/>
      <c r="W26" s="340">
        <f>ROUND(AZ51,2)</f>
        <v>0</v>
      </c>
      <c r="X26" s="341"/>
      <c r="Y26" s="341"/>
      <c r="Z26" s="341"/>
      <c r="AA26" s="341"/>
      <c r="AB26" s="341"/>
      <c r="AC26" s="341"/>
      <c r="AD26" s="341"/>
      <c r="AE26" s="341"/>
      <c r="AF26" s="45"/>
      <c r="AG26" s="45"/>
      <c r="AH26" s="45"/>
      <c r="AI26" s="45"/>
      <c r="AJ26" s="45"/>
      <c r="AK26" s="340">
        <f>ROUND(AV51,2)</f>
        <v>0</v>
      </c>
      <c r="AL26" s="341"/>
      <c r="AM26" s="341"/>
      <c r="AN26" s="341"/>
      <c r="AO26" s="341"/>
      <c r="AP26" s="45"/>
      <c r="AQ26" s="47"/>
      <c r="BE26" s="354"/>
    </row>
    <row r="27" spans="2:71" s="2" customFormat="1" ht="14.45" customHeight="1">
      <c r="B27" s="44"/>
      <c r="C27" s="45"/>
      <c r="D27" s="45"/>
      <c r="E27" s="45"/>
      <c r="F27" s="46" t="s">
        <v>45</v>
      </c>
      <c r="G27" s="45"/>
      <c r="H27" s="45"/>
      <c r="I27" s="45"/>
      <c r="J27" s="45"/>
      <c r="K27" s="45"/>
      <c r="L27" s="346">
        <v>0.15</v>
      </c>
      <c r="M27" s="341"/>
      <c r="N27" s="341"/>
      <c r="O27" s="341"/>
      <c r="P27" s="45"/>
      <c r="Q27" s="45"/>
      <c r="R27" s="45"/>
      <c r="S27" s="45"/>
      <c r="T27" s="45"/>
      <c r="U27" s="45"/>
      <c r="V27" s="45"/>
      <c r="W27" s="340">
        <f>ROUND(BA51,2)</f>
        <v>0</v>
      </c>
      <c r="X27" s="341"/>
      <c r="Y27" s="341"/>
      <c r="Z27" s="341"/>
      <c r="AA27" s="341"/>
      <c r="AB27" s="341"/>
      <c r="AC27" s="341"/>
      <c r="AD27" s="341"/>
      <c r="AE27" s="341"/>
      <c r="AF27" s="45"/>
      <c r="AG27" s="45"/>
      <c r="AH27" s="45"/>
      <c r="AI27" s="45"/>
      <c r="AJ27" s="45"/>
      <c r="AK27" s="340">
        <f>ROUND(AW51,2)</f>
        <v>0</v>
      </c>
      <c r="AL27" s="341"/>
      <c r="AM27" s="341"/>
      <c r="AN27" s="341"/>
      <c r="AO27" s="341"/>
      <c r="AP27" s="45"/>
      <c r="AQ27" s="47"/>
      <c r="BE27" s="354"/>
    </row>
    <row r="28" spans="2:71" s="2" customFormat="1" ht="14.45" hidden="1" customHeight="1">
      <c r="B28" s="44"/>
      <c r="C28" s="45"/>
      <c r="D28" s="45"/>
      <c r="E28" s="45"/>
      <c r="F28" s="46" t="s">
        <v>46</v>
      </c>
      <c r="G28" s="45"/>
      <c r="H28" s="45"/>
      <c r="I28" s="45"/>
      <c r="J28" s="45"/>
      <c r="K28" s="45"/>
      <c r="L28" s="346">
        <v>0.21</v>
      </c>
      <c r="M28" s="341"/>
      <c r="N28" s="341"/>
      <c r="O28" s="341"/>
      <c r="P28" s="45"/>
      <c r="Q28" s="45"/>
      <c r="R28" s="45"/>
      <c r="S28" s="45"/>
      <c r="T28" s="45"/>
      <c r="U28" s="45"/>
      <c r="V28" s="45"/>
      <c r="W28" s="340">
        <f>ROUND(BB51,2)</f>
        <v>0</v>
      </c>
      <c r="X28" s="341"/>
      <c r="Y28" s="341"/>
      <c r="Z28" s="341"/>
      <c r="AA28" s="341"/>
      <c r="AB28" s="341"/>
      <c r="AC28" s="341"/>
      <c r="AD28" s="341"/>
      <c r="AE28" s="341"/>
      <c r="AF28" s="45"/>
      <c r="AG28" s="45"/>
      <c r="AH28" s="45"/>
      <c r="AI28" s="45"/>
      <c r="AJ28" s="45"/>
      <c r="AK28" s="340">
        <v>0</v>
      </c>
      <c r="AL28" s="341"/>
      <c r="AM28" s="341"/>
      <c r="AN28" s="341"/>
      <c r="AO28" s="341"/>
      <c r="AP28" s="45"/>
      <c r="AQ28" s="47"/>
      <c r="BE28" s="354"/>
    </row>
    <row r="29" spans="2:71" s="2" customFormat="1" ht="14.45" hidden="1" customHeight="1">
      <c r="B29" s="44"/>
      <c r="C29" s="45"/>
      <c r="D29" s="45"/>
      <c r="E29" s="45"/>
      <c r="F29" s="46" t="s">
        <v>47</v>
      </c>
      <c r="G29" s="45"/>
      <c r="H29" s="45"/>
      <c r="I29" s="45"/>
      <c r="J29" s="45"/>
      <c r="K29" s="45"/>
      <c r="L29" s="346">
        <v>0.15</v>
      </c>
      <c r="M29" s="341"/>
      <c r="N29" s="341"/>
      <c r="O29" s="341"/>
      <c r="P29" s="45"/>
      <c r="Q29" s="45"/>
      <c r="R29" s="45"/>
      <c r="S29" s="45"/>
      <c r="T29" s="45"/>
      <c r="U29" s="45"/>
      <c r="V29" s="45"/>
      <c r="W29" s="340">
        <f>ROUND(BC51,2)</f>
        <v>0</v>
      </c>
      <c r="X29" s="341"/>
      <c r="Y29" s="341"/>
      <c r="Z29" s="341"/>
      <c r="AA29" s="341"/>
      <c r="AB29" s="341"/>
      <c r="AC29" s="341"/>
      <c r="AD29" s="341"/>
      <c r="AE29" s="341"/>
      <c r="AF29" s="45"/>
      <c r="AG29" s="45"/>
      <c r="AH29" s="45"/>
      <c r="AI29" s="45"/>
      <c r="AJ29" s="45"/>
      <c r="AK29" s="340">
        <v>0</v>
      </c>
      <c r="AL29" s="341"/>
      <c r="AM29" s="341"/>
      <c r="AN29" s="341"/>
      <c r="AO29" s="341"/>
      <c r="AP29" s="45"/>
      <c r="AQ29" s="47"/>
      <c r="BE29" s="354"/>
    </row>
    <row r="30" spans="2:71" s="2" customFormat="1" ht="14.45" hidden="1" customHeight="1">
      <c r="B30" s="44"/>
      <c r="C30" s="45"/>
      <c r="D30" s="45"/>
      <c r="E30" s="45"/>
      <c r="F30" s="46" t="s">
        <v>48</v>
      </c>
      <c r="G30" s="45"/>
      <c r="H30" s="45"/>
      <c r="I30" s="45"/>
      <c r="J30" s="45"/>
      <c r="K30" s="45"/>
      <c r="L30" s="346">
        <v>0</v>
      </c>
      <c r="M30" s="341"/>
      <c r="N30" s="341"/>
      <c r="O30" s="341"/>
      <c r="P30" s="45"/>
      <c r="Q30" s="45"/>
      <c r="R30" s="45"/>
      <c r="S30" s="45"/>
      <c r="T30" s="45"/>
      <c r="U30" s="45"/>
      <c r="V30" s="45"/>
      <c r="W30" s="340">
        <f>ROUND(BD51,2)</f>
        <v>0</v>
      </c>
      <c r="X30" s="341"/>
      <c r="Y30" s="341"/>
      <c r="Z30" s="341"/>
      <c r="AA30" s="341"/>
      <c r="AB30" s="341"/>
      <c r="AC30" s="341"/>
      <c r="AD30" s="341"/>
      <c r="AE30" s="341"/>
      <c r="AF30" s="45"/>
      <c r="AG30" s="45"/>
      <c r="AH30" s="45"/>
      <c r="AI30" s="45"/>
      <c r="AJ30" s="45"/>
      <c r="AK30" s="340">
        <v>0</v>
      </c>
      <c r="AL30" s="341"/>
      <c r="AM30" s="341"/>
      <c r="AN30" s="341"/>
      <c r="AO30" s="341"/>
      <c r="AP30" s="45"/>
      <c r="AQ30" s="47"/>
      <c r="BE30" s="354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54"/>
    </row>
    <row r="32" spans="2:71" s="1" customFormat="1" ht="25.9" customHeight="1">
      <c r="B32" s="38"/>
      <c r="C32" s="48"/>
      <c r="D32" s="49" t="s">
        <v>49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50</v>
      </c>
      <c r="U32" s="50"/>
      <c r="V32" s="50"/>
      <c r="W32" s="50"/>
      <c r="X32" s="355" t="s">
        <v>51</v>
      </c>
      <c r="Y32" s="356"/>
      <c r="Z32" s="356"/>
      <c r="AA32" s="356"/>
      <c r="AB32" s="356"/>
      <c r="AC32" s="50"/>
      <c r="AD32" s="50"/>
      <c r="AE32" s="50"/>
      <c r="AF32" s="50"/>
      <c r="AG32" s="50"/>
      <c r="AH32" s="50"/>
      <c r="AI32" s="50"/>
      <c r="AJ32" s="50"/>
      <c r="AK32" s="357">
        <f>SUM(AK23:AK30)</f>
        <v>0</v>
      </c>
      <c r="AL32" s="356"/>
      <c r="AM32" s="356"/>
      <c r="AN32" s="356"/>
      <c r="AO32" s="358"/>
      <c r="AP32" s="48"/>
      <c r="AQ32" s="52"/>
      <c r="BE32" s="354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52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2018-KL-005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19</v>
      </c>
      <c r="D42" s="67"/>
      <c r="E42" s="67"/>
      <c r="F42" s="67"/>
      <c r="G42" s="67"/>
      <c r="H42" s="67"/>
      <c r="I42" s="67"/>
      <c r="J42" s="67"/>
      <c r="K42" s="67"/>
      <c r="L42" s="343" t="str">
        <f>K6</f>
        <v>Příjezdová komunikace z ul. Kischovy</v>
      </c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5">
      <c r="B44" s="38"/>
      <c r="C44" s="62" t="s">
        <v>25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27</v>
      </c>
      <c r="AJ44" s="60"/>
      <c r="AK44" s="60"/>
      <c r="AL44" s="60"/>
      <c r="AM44" s="345">
        <f>IF(AN8= "","",AN8)</f>
        <v>43350</v>
      </c>
      <c r="AN44" s="345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5">
      <c r="B46" s="38"/>
      <c r="C46" s="62" t="s">
        <v>28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Městský obvod Ostrava - Jih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34</v>
      </c>
      <c r="AJ46" s="60"/>
      <c r="AK46" s="60"/>
      <c r="AL46" s="60"/>
      <c r="AM46" s="330" t="str">
        <f>IF(E17="","",E17)</f>
        <v>Ing. David Klimša</v>
      </c>
      <c r="AN46" s="330"/>
      <c r="AO46" s="330"/>
      <c r="AP46" s="330"/>
      <c r="AQ46" s="60"/>
      <c r="AR46" s="58"/>
      <c r="AS46" s="331" t="s">
        <v>53</v>
      </c>
      <c r="AT46" s="332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5">
      <c r="B47" s="38"/>
      <c r="C47" s="62" t="s">
        <v>32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3"/>
      <c r="AT47" s="334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5"/>
      <c r="AT48" s="336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2" t="s">
        <v>54</v>
      </c>
      <c r="D49" s="338"/>
      <c r="E49" s="338"/>
      <c r="F49" s="338"/>
      <c r="G49" s="338"/>
      <c r="H49" s="76"/>
      <c r="I49" s="337" t="s">
        <v>55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39" t="s">
        <v>56</v>
      </c>
      <c r="AH49" s="338"/>
      <c r="AI49" s="338"/>
      <c r="AJ49" s="338"/>
      <c r="AK49" s="338"/>
      <c r="AL49" s="338"/>
      <c r="AM49" s="338"/>
      <c r="AN49" s="337" t="s">
        <v>57</v>
      </c>
      <c r="AO49" s="338"/>
      <c r="AP49" s="338"/>
      <c r="AQ49" s="77" t="s">
        <v>58</v>
      </c>
      <c r="AR49" s="58"/>
      <c r="AS49" s="78" t="s">
        <v>59</v>
      </c>
      <c r="AT49" s="79" t="s">
        <v>60</v>
      </c>
      <c r="AU49" s="79" t="s">
        <v>61</v>
      </c>
      <c r="AV49" s="79" t="s">
        <v>62</v>
      </c>
      <c r="AW49" s="79" t="s">
        <v>63</v>
      </c>
      <c r="AX49" s="79" t="s">
        <v>64</v>
      </c>
      <c r="AY49" s="79" t="s">
        <v>65</v>
      </c>
      <c r="AZ49" s="79" t="s">
        <v>66</v>
      </c>
      <c r="BA49" s="79" t="s">
        <v>67</v>
      </c>
      <c r="BB49" s="79" t="s">
        <v>68</v>
      </c>
      <c r="BC49" s="79" t="s">
        <v>69</v>
      </c>
      <c r="BD49" s="80" t="s">
        <v>70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71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27">
        <f>ROUND(SUM(AG52:AG60),2)</f>
        <v>0</v>
      </c>
      <c r="AH51" s="327"/>
      <c r="AI51" s="327"/>
      <c r="AJ51" s="327"/>
      <c r="AK51" s="327"/>
      <c r="AL51" s="327"/>
      <c r="AM51" s="327"/>
      <c r="AN51" s="328">
        <f t="shared" ref="AN51:AN60" si="0">SUM(AG51,AT51)</f>
        <v>0</v>
      </c>
      <c r="AO51" s="328"/>
      <c r="AP51" s="328"/>
      <c r="AQ51" s="86" t="s">
        <v>24</v>
      </c>
      <c r="AR51" s="68"/>
      <c r="AS51" s="87">
        <f>ROUND(SUM(AS52:AS60),2)</f>
        <v>0</v>
      </c>
      <c r="AT51" s="88">
        <f t="shared" ref="AT51:AT60" si="1">ROUND(SUM(AV51:AW51),2)</f>
        <v>0</v>
      </c>
      <c r="AU51" s="89">
        <f>ROUND(SUM(AU52:AU60),5)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ROUND(SUM(AZ52:AZ60),2)</f>
        <v>0</v>
      </c>
      <c r="BA51" s="88">
        <f>ROUND(SUM(BA52:BA60),2)</f>
        <v>0</v>
      </c>
      <c r="BB51" s="88">
        <f>ROUND(SUM(BB52:BB60),2)</f>
        <v>0</v>
      </c>
      <c r="BC51" s="88">
        <f>ROUND(SUM(BC52:BC60),2)</f>
        <v>0</v>
      </c>
      <c r="BD51" s="90">
        <f>ROUND(SUM(BD52:BD60),2)</f>
        <v>0</v>
      </c>
      <c r="BS51" s="91" t="s">
        <v>72</v>
      </c>
      <c r="BT51" s="91" t="s">
        <v>73</v>
      </c>
      <c r="BU51" s="92" t="s">
        <v>74</v>
      </c>
      <c r="BV51" s="91" t="s">
        <v>75</v>
      </c>
      <c r="BW51" s="91" t="s">
        <v>7</v>
      </c>
      <c r="BX51" s="91" t="s">
        <v>76</v>
      </c>
      <c r="CL51" s="91" t="s">
        <v>22</v>
      </c>
    </row>
    <row r="52" spans="1:91" s="5" customFormat="1" ht="16.5" customHeight="1">
      <c r="A52" s="93" t="s">
        <v>77</v>
      </c>
      <c r="B52" s="94"/>
      <c r="C52" s="95"/>
      <c r="D52" s="329" t="s">
        <v>78</v>
      </c>
      <c r="E52" s="329"/>
      <c r="F52" s="329"/>
      <c r="G52" s="329"/>
      <c r="H52" s="329"/>
      <c r="I52" s="96"/>
      <c r="J52" s="329" t="s">
        <v>79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5">
        <f>'001 - SO 001 - Bourací práce'!J27</f>
        <v>0</v>
      </c>
      <c r="AH52" s="326"/>
      <c r="AI52" s="326"/>
      <c r="AJ52" s="326"/>
      <c r="AK52" s="326"/>
      <c r="AL52" s="326"/>
      <c r="AM52" s="326"/>
      <c r="AN52" s="325">
        <f t="shared" si="0"/>
        <v>0</v>
      </c>
      <c r="AO52" s="326"/>
      <c r="AP52" s="326"/>
      <c r="AQ52" s="97" t="s">
        <v>80</v>
      </c>
      <c r="AR52" s="98"/>
      <c r="AS52" s="99">
        <v>0</v>
      </c>
      <c r="AT52" s="100">
        <f t="shared" si="1"/>
        <v>0</v>
      </c>
      <c r="AU52" s="101">
        <f>'001 - SO 001 - Bourací práce'!P78</f>
        <v>0</v>
      </c>
      <c r="AV52" s="100">
        <f>'001 - SO 001 - Bourací práce'!J30</f>
        <v>0</v>
      </c>
      <c r="AW52" s="100">
        <f>'001 - SO 001 - Bourací práce'!J31</f>
        <v>0</v>
      </c>
      <c r="AX52" s="100">
        <f>'001 - SO 001 - Bourací práce'!J32</f>
        <v>0</v>
      </c>
      <c r="AY52" s="100">
        <f>'001 - SO 001 - Bourací práce'!J33</f>
        <v>0</v>
      </c>
      <c r="AZ52" s="100">
        <f>'001 - SO 001 - Bourací práce'!F30</f>
        <v>0</v>
      </c>
      <c r="BA52" s="100">
        <f>'001 - SO 001 - Bourací práce'!F31</f>
        <v>0</v>
      </c>
      <c r="BB52" s="100">
        <f>'001 - SO 001 - Bourací práce'!F32</f>
        <v>0</v>
      </c>
      <c r="BC52" s="100">
        <f>'001 - SO 001 - Bourací práce'!F33</f>
        <v>0</v>
      </c>
      <c r="BD52" s="102">
        <f>'001 - SO 001 - Bourací práce'!F34</f>
        <v>0</v>
      </c>
      <c r="BT52" s="103" t="s">
        <v>81</v>
      </c>
      <c r="BV52" s="103" t="s">
        <v>75</v>
      </c>
      <c r="BW52" s="103" t="s">
        <v>82</v>
      </c>
      <c r="BX52" s="103" t="s">
        <v>7</v>
      </c>
      <c r="CL52" s="103" t="s">
        <v>24</v>
      </c>
      <c r="CM52" s="103" t="s">
        <v>83</v>
      </c>
    </row>
    <row r="53" spans="1:91" s="5" customFormat="1" ht="16.5" customHeight="1">
      <c r="A53" s="93" t="s">
        <v>77</v>
      </c>
      <c r="B53" s="94"/>
      <c r="C53" s="95"/>
      <c r="D53" s="329" t="s">
        <v>84</v>
      </c>
      <c r="E53" s="329"/>
      <c r="F53" s="329"/>
      <c r="G53" s="329"/>
      <c r="H53" s="329"/>
      <c r="I53" s="96"/>
      <c r="J53" s="329" t="s">
        <v>85</v>
      </c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5">
        <f>'101 - SO 101 - Příjezdová...'!J27</f>
        <v>0</v>
      </c>
      <c r="AH53" s="326"/>
      <c r="AI53" s="326"/>
      <c r="AJ53" s="326"/>
      <c r="AK53" s="326"/>
      <c r="AL53" s="326"/>
      <c r="AM53" s="326"/>
      <c r="AN53" s="325">
        <f t="shared" si="0"/>
        <v>0</v>
      </c>
      <c r="AO53" s="326"/>
      <c r="AP53" s="326"/>
      <c r="AQ53" s="97" t="s">
        <v>80</v>
      </c>
      <c r="AR53" s="98"/>
      <c r="AS53" s="99">
        <v>0</v>
      </c>
      <c r="AT53" s="100">
        <f t="shared" si="1"/>
        <v>0</v>
      </c>
      <c r="AU53" s="101">
        <f>'101 - SO 101 - Příjezdová...'!P82</f>
        <v>0</v>
      </c>
      <c r="AV53" s="100">
        <f>'101 - SO 101 - Příjezdová...'!J30</f>
        <v>0</v>
      </c>
      <c r="AW53" s="100">
        <f>'101 - SO 101 - Příjezdová...'!J31</f>
        <v>0</v>
      </c>
      <c r="AX53" s="100">
        <f>'101 - SO 101 - Příjezdová...'!J32</f>
        <v>0</v>
      </c>
      <c r="AY53" s="100">
        <f>'101 - SO 101 - Příjezdová...'!J33</f>
        <v>0</v>
      </c>
      <c r="AZ53" s="100">
        <f>'101 - SO 101 - Příjezdová...'!F30</f>
        <v>0</v>
      </c>
      <c r="BA53" s="100">
        <f>'101 - SO 101 - Příjezdová...'!F31</f>
        <v>0</v>
      </c>
      <c r="BB53" s="100">
        <f>'101 - SO 101 - Příjezdová...'!F32</f>
        <v>0</v>
      </c>
      <c r="BC53" s="100">
        <f>'101 - SO 101 - Příjezdová...'!F33</f>
        <v>0</v>
      </c>
      <c r="BD53" s="102">
        <f>'101 - SO 101 - Příjezdová...'!F34</f>
        <v>0</v>
      </c>
      <c r="BT53" s="103" t="s">
        <v>81</v>
      </c>
      <c r="BV53" s="103" t="s">
        <v>75</v>
      </c>
      <c r="BW53" s="103" t="s">
        <v>86</v>
      </c>
      <c r="BX53" s="103" t="s">
        <v>7</v>
      </c>
      <c r="CL53" s="103" t="s">
        <v>24</v>
      </c>
      <c r="CM53" s="103" t="s">
        <v>83</v>
      </c>
    </row>
    <row r="54" spans="1:91" s="5" customFormat="1" ht="16.5" customHeight="1">
      <c r="A54" s="93" t="s">
        <v>77</v>
      </c>
      <c r="B54" s="94"/>
      <c r="C54" s="95"/>
      <c r="D54" s="329" t="s">
        <v>87</v>
      </c>
      <c r="E54" s="329"/>
      <c r="F54" s="329"/>
      <c r="G54" s="329"/>
      <c r="H54" s="329"/>
      <c r="I54" s="96"/>
      <c r="J54" s="329" t="s">
        <v>88</v>
      </c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/>
      <c r="Z54" s="329"/>
      <c r="AA54" s="329"/>
      <c r="AB54" s="329"/>
      <c r="AC54" s="329"/>
      <c r="AD54" s="329"/>
      <c r="AE54" s="329"/>
      <c r="AF54" s="329"/>
      <c r="AG54" s="325">
        <f>'101.1 - SO 101.1 - Sanace...'!J27</f>
        <v>0</v>
      </c>
      <c r="AH54" s="326"/>
      <c r="AI54" s="326"/>
      <c r="AJ54" s="326"/>
      <c r="AK54" s="326"/>
      <c r="AL54" s="326"/>
      <c r="AM54" s="326"/>
      <c r="AN54" s="325">
        <f t="shared" si="0"/>
        <v>0</v>
      </c>
      <c r="AO54" s="326"/>
      <c r="AP54" s="326"/>
      <c r="AQ54" s="97" t="s">
        <v>80</v>
      </c>
      <c r="AR54" s="98"/>
      <c r="AS54" s="99">
        <v>0</v>
      </c>
      <c r="AT54" s="100">
        <f t="shared" si="1"/>
        <v>0</v>
      </c>
      <c r="AU54" s="101">
        <f>'101.1 - SO 101.1 - Sanace...'!P80</f>
        <v>0</v>
      </c>
      <c r="AV54" s="100">
        <f>'101.1 - SO 101.1 - Sanace...'!J30</f>
        <v>0</v>
      </c>
      <c r="AW54" s="100">
        <f>'101.1 - SO 101.1 - Sanace...'!J31</f>
        <v>0</v>
      </c>
      <c r="AX54" s="100">
        <f>'101.1 - SO 101.1 - Sanace...'!J32</f>
        <v>0</v>
      </c>
      <c r="AY54" s="100">
        <f>'101.1 - SO 101.1 - Sanace...'!J33</f>
        <v>0</v>
      </c>
      <c r="AZ54" s="100">
        <f>'101.1 - SO 101.1 - Sanace...'!F30</f>
        <v>0</v>
      </c>
      <c r="BA54" s="100">
        <f>'101.1 - SO 101.1 - Sanace...'!F31</f>
        <v>0</v>
      </c>
      <c r="BB54" s="100">
        <f>'101.1 - SO 101.1 - Sanace...'!F32</f>
        <v>0</v>
      </c>
      <c r="BC54" s="100">
        <f>'101.1 - SO 101.1 - Sanace...'!F33</f>
        <v>0</v>
      </c>
      <c r="BD54" s="102">
        <f>'101.1 - SO 101.1 - Sanace...'!F34</f>
        <v>0</v>
      </c>
      <c r="BT54" s="103" t="s">
        <v>81</v>
      </c>
      <c r="BV54" s="103" t="s">
        <v>75</v>
      </c>
      <c r="BW54" s="103" t="s">
        <v>89</v>
      </c>
      <c r="BX54" s="103" t="s">
        <v>7</v>
      </c>
      <c r="CL54" s="103" t="s">
        <v>24</v>
      </c>
      <c r="CM54" s="103" t="s">
        <v>83</v>
      </c>
    </row>
    <row r="55" spans="1:91" s="5" customFormat="1" ht="16.5" customHeight="1">
      <c r="A55" s="93" t="s">
        <v>77</v>
      </c>
      <c r="B55" s="94"/>
      <c r="C55" s="95"/>
      <c r="D55" s="329" t="s">
        <v>90</v>
      </c>
      <c r="E55" s="329"/>
      <c r="F55" s="329"/>
      <c r="G55" s="329"/>
      <c r="H55" s="329"/>
      <c r="I55" s="96"/>
      <c r="J55" s="329" t="s">
        <v>91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5">
        <f>'102 - SO 102 - Chodník'!J27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97" t="s">
        <v>80</v>
      </c>
      <c r="AR55" s="98"/>
      <c r="AS55" s="99">
        <v>0</v>
      </c>
      <c r="AT55" s="100">
        <f t="shared" si="1"/>
        <v>0</v>
      </c>
      <c r="AU55" s="101">
        <f>'102 - SO 102 - Chodník'!P80</f>
        <v>0</v>
      </c>
      <c r="AV55" s="100">
        <f>'102 - SO 102 - Chodník'!J30</f>
        <v>0</v>
      </c>
      <c r="AW55" s="100">
        <f>'102 - SO 102 - Chodník'!J31</f>
        <v>0</v>
      </c>
      <c r="AX55" s="100">
        <f>'102 - SO 102 - Chodník'!J32</f>
        <v>0</v>
      </c>
      <c r="AY55" s="100">
        <f>'102 - SO 102 - Chodník'!J33</f>
        <v>0</v>
      </c>
      <c r="AZ55" s="100">
        <f>'102 - SO 102 - Chodník'!F30</f>
        <v>0</v>
      </c>
      <c r="BA55" s="100">
        <f>'102 - SO 102 - Chodník'!F31</f>
        <v>0</v>
      </c>
      <c r="BB55" s="100">
        <f>'102 - SO 102 - Chodník'!F32</f>
        <v>0</v>
      </c>
      <c r="BC55" s="100">
        <f>'102 - SO 102 - Chodník'!F33</f>
        <v>0</v>
      </c>
      <c r="BD55" s="102">
        <f>'102 - SO 102 - Chodník'!F34</f>
        <v>0</v>
      </c>
      <c r="BT55" s="103" t="s">
        <v>81</v>
      </c>
      <c r="BV55" s="103" t="s">
        <v>75</v>
      </c>
      <c r="BW55" s="103" t="s">
        <v>92</v>
      </c>
      <c r="BX55" s="103" t="s">
        <v>7</v>
      </c>
      <c r="CL55" s="103" t="s">
        <v>24</v>
      </c>
      <c r="CM55" s="103" t="s">
        <v>83</v>
      </c>
    </row>
    <row r="56" spans="1:91" s="5" customFormat="1" ht="16.5" customHeight="1">
      <c r="A56" s="93" t="s">
        <v>77</v>
      </c>
      <c r="B56" s="94"/>
      <c r="C56" s="95"/>
      <c r="D56" s="329" t="s">
        <v>93</v>
      </c>
      <c r="E56" s="329"/>
      <c r="F56" s="329"/>
      <c r="G56" s="329"/>
      <c r="H56" s="329"/>
      <c r="I56" s="96"/>
      <c r="J56" s="329" t="s">
        <v>94</v>
      </c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/>
      <c r="Z56" s="329"/>
      <c r="AA56" s="329"/>
      <c r="AB56" s="329"/>
      <c r="AC56" s="329"/>
      <c r="AD56" s="329"/>
      <c r="AE56" s="329"/>
      <c r="AF56" s="329"/>
      <c r="AG56" s="325">
        <f>'301 - SO 301 - Odvodnění'!J27</f>
        <v>0</v>
      </c>
      <c r="AH56" s="326"/>
      <c r="AI56" s="326"/>
      <c r="AJ56" s="326"/>
      <c r="AK56" s="326"/>
      <c r="AL56" s="326"/>
      <c r="AM56" s="326"/>
      <c r="AN56" s="325">
        <f t="shared" si="0"/>
        <v>0</v>
      </c>
      <c r="AO56" s="326"/>
      <c r="AP56" s="326"/>
      <c r="AQ56" s="97" t="s">
        <v>80</v>
      </c>
      <c r="AR56" s="98"/>
      <c r="AS56" s="99">
        <v>0</v>
      </c>
      <c r="AT56" s="100">
        <f t="shared" si="1"/>
        <v>0</v>
      </c>
      <c r="AU56" s="101">
        <f>'301 - SO 301 - Odvodnění'!P81</f>
        <v>0</v>
      </c>
      <c r="AV56" s="100">
        <f>'301 - SO 301 - Odvodnění'!J30</f>
        <v>0</v>
      </c>
      <c r="AW56" s="100">
        <f>'301 - SO 301 - Odvodnění'!J31</f>
        <v>0</v>
      </c>
      <c r="AX56" s="100">
        <f>'301 - SO 301 - Odvodnění'!J32</f>
        <v>0</v>
      </c>
      <c r="AY56" s="100">
        <f>'301 - SO 301 - Odvodnění'!J33</f>
        <v>0</v>
      </c>
      <c r="AZ56" s="100">
        <f>'301 - SO 301 - Odvodnění'!F30</f>
        <v>0</v>
      </c>
      <c r="BA56" s="100">
        <f>'301 - SO 301 - Odvodnění'!F31</f>
        <v>0</v>
      </c>
      <c r="BB56" s="100">
        <f>'301 - SO 301 - Odvodnění'!F32</f>
        <v>0</v>
      </c>
      <c r="BC56" s="100">
        <f>'301 - SO 301 - Odvodnění'!F33</f>
        <v>0</v>
      </c>
      <c r="BD56" s="102">
        <f>'301 - SO 301 - Odvodnění'!F34</f>
        <v>0</v>
      </c>
      <c r="BT56" s="103" t="s">
        <v>81</v>
      </c>
      <c r="BV56" s="103" t="s">
        <v>75</v>
      </c>
      <c r="BW56" s="103" t="s">
        <v>95</v>
      </c>
      <c r="BX56" s="103" t="s">
        <v>7</v>
      </c>
      <c r="CL56" s="103" t="s">
        <v>24</v>
      </c>
      <c r="CM56" s="103" t="s">
        <v>83</v>
      </c>
    </row>
    <row r="57" spans="1:91" s="5" customFormat="1" ht="16.5" customHeight="1">
      <c r="A57" s="93" t="s">
        <v>77</v>
      </c>
      <c r="B57" s="94"/>
      <c r="C57" s="95"/>
      <c r="D57" s="329" t="s">
        <v>96</v>
      </c>
      <c r="E57" s="329"/>
      <c r="F57" s="329"/>
      <c r="G57" s="329"/>
      <c r="H57" s="329"/>
      <c r="I57" s="96"/>
      <c r="J57" s="329" t="s">
        <v>97</v>
      </c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/>
      <c r="Z57" s="329"/>
      <c r="AA57" s="329"/>
      <c r="AB57" s="329"/>
      <c r="AC57" s="329"/>
      <c r="AD57" s="329"/>
      <c r="AE57" s="329"/>
      <c r="AF57" s="329"/>
      <c r="AG57" s="325">
        <f>'401 - SO 401 - Přeložka VO'!J27</f>
        <v>0</v>
      </c>
      <c r="AH57" s="326"/>
      <c r="AI57" s="326"/>
      <c r="AJ57" s="326"/>
      <c r="AK57" s="326"/>
      <c r="AL57" s="326"/>
      <c r="AM57" s="326"/>
      <c r="AN57" s="325">
        <f t="shared" si="0"/>
        <v>0</v>
      </c>
      <c r="AO57" s="326"/>
      <c r="AP57" s="326"/>
      <c r="AQ57" s="97" t="s">
        <v>80</v>
      </c>
      <c r="AR57" s="98"/>
      <c r="AS57" s="99">
        <v>0</v>
      </c>
      <c r="AT57" s="100">
        <f t="shared" si="1"/>
        <v>0</v>
      </c>
      <c r="AU57" s="101">
        <f>'401 - SO 401 - Přeložka VO'!P92</f>
        <v>0</v>
      </c>
      <c r="AV57" s="100">
        <f>'401 - SO 401 - Přeložka VO'!J30</f>
        <v>0</v>
      </c>
      <c r="AW57" s="100">
        <f>'401 - SO 401 - Přeložka VO'!J31</f>
        <v>0</v>
      </c>
      <c r="AX57" s="100">
        <f>'401 - SO 401 - Přeložka VO'!J32</f>
        <v>0</v>
      </c>
      <c r="AY57" s="100">
        <f>'401 - SO 401 - Přeložka VO'!J33</f>
        <v>0</v>
      </c>
      <c r="AZ57" s="100">
        <f>'401 - SO 401 - Přeložka VO'!F30</f>
        <v>0</v>
      </c>
      <c r="BA57" s="100">
        <f>'401 - SO 401 - Přeložka VO'!F31</f>
        <v>0</v>
      </c>
      <c r="BB57" s="100">
        <f>'401 - SO 401 - Přeložka VO'!F32</f>
        <v>0</v>
      </c>
      <c r="BC57" s="100">
        <f>'401 - SO 401 - Přeložka VO'!F33</f>
        <v>0</v>
      </c>
      <c r="BD57" s="102">
        <f>'401 - SO 401 - Přeložka VO'!F34</f>
        <v>0</v>
      </c>
      <c r="BT57" s="103" t="s">
        <v>81</v>
      </c>
      <c r="BV57" s="103" t="s">
        <v>75</v>
      </c>
      <c r="BW57" s="103" t="s">
        <v>98</v>
      </c>
      <c r="BX57" s="103" t="s">
        <v>7</v>
      </c>
      <c r="CL57" s="103" t="s">
        <v>24</v>
      </c>
      <c r="CM57" s="103" t="s">
        <v>83</v>
      </c>
    </row>
    <row r="58" spans="1:91" s="5" customFormat="1" ht="16.5" customHeight="1">
      <c r="A58" s="93" t="s">
        <v>77</v>
      </c>
      <c r="B58" s="94"/>
      <c r="C58" s="95"/>
      <c r="D58" s="329" t="s">
        <v>99</v>
      </c>
      <c r="E58" s="329"/>
      <c r="F58" s="329"/>
      <c r="G58" s="329"/>
      <c r="H58" s="329"/>
      <c r="I58" s="96"/>
      <c r="J58" s="329" t="s">
        <v>100</v>
      </c>
      <c r="K58" s="329"/>
      <c r="L58" s="329"/>
      <c r="M58" s="329"/>
      <c r="N58" s="329"/>
      <c r="O58" s="329"/>
      <c r="P58" s="329"/>
      <c r="Q58" s="329"/>
      <c r="R58" s="329"/>
      <c r="S58" s="329"/>
      <c r="T58" s="329"/>
      <c r="U58" s="329"/>
      <c r="V58" s="329"/>
      <c r="W58" s="329"/>
      <c r="X58" s="329"/>
      <c r="Y58" s="329"/>
      <c r="Z58" s="329"/>
      <c r="AA58" s="329"/>
      <c r="AB58" s="329"/>
      <c r="AC58" s="329"/>
      <c r="AD58" s="329"/>
      <c r="AE58" s="329"/>
      <c r="AF58" s="329"/>
      <c r="AG58" s="325">
        <f>'402 - SO 402 - Ochrana IS'!J27</f>
        <v>0</v>
      </c>
      <c r="AH58" s="326"/>
      <c r="AI58" s="326"/>
      <c r="AJ58" s="326"/>
      <c r="AK58" s="326"/>
      <c r="AL58" s="326"/>
      <c r="AM58" s="326"/>
      <c r="AN58" s="325">
        <f t="shared" si="0"/>
        <v>0</v>
      </c>
      <c r="AO58" s="326"/>
      <c r="AP58" s="326"/>
      <c r="AQ58" s="97" t="s">
        <v>80</v>
      </c>
      <c r="AR58" s="98"/>
      <c r="AS58" s="99">
        <v>0</v>
      </c>
      <c r="AT58" s="100">
        <f t="shared" si="1"/>
        <v>0</v>
      </c>
      <c r="AU58" s="101">
        <f>'402 - SO 402 - Ochrana IS'!P81</f>
        <v>0</v>
      </c>
      <c r="AV58" s="100">
        <f>'402 - SO 402 - Ochrana IS'!J30</f>
        <v>0</v>
      </c>
      <c r="AW58" s="100">
        <f>'402 - SO 402 - Ochrana IS'!J31</f>
        <v>0</v>
      </c>
      <c r="AX58" s="100">
        <f>'402 - SO 402 - Ochrana IS'!J32</f>
        <v>0</v>
      </c>
      <c r="AY58" s="100">
        <f>'402 - SO 402 - Ochrana IS'!J33</f>
        <v>0</v>
      </c>
      <c r="AZ58" s="100">
        <f>'402 - SO 402 - Ochrana IS'!F30</f>
        <v>0</v>
      </c>
      <c r="BA58" s="100">
        <f>'402 - SO 402 - Ochrana IS'!F31</f>
        <v>0</v>
      </c>
      <c r="BB58" s="100">
        <f>'402 - SO 402 - Ochrana IS'!F32</f>
        <v>0</v>
      </c>
      <c r="BC58" s="100">
        <f>'402 - SO 402 - Ochrana IS'!F33</f>
        <v>0</v>
      </c>
      <c r="BD58" s="102">
        <f>'402 - SO 402 - Ochrana IS'!F34</f>
        <v>0</v>
      </c>
      <c r="BT58" s="103" t="s">
        <v>81</v>
      </c>
      <c r="BV58" s="103" t="s">
        <v>75</v>
      </c>
      <c r="BW58" s="103" t="s">
        <v>101</v>
      </c>
      <c r="BX58" s="103" t="s">
        <v>7</v>
      </c>
      <c r="CL58" s="103" t="s">
        <v>24</v>
      </c>
      <c r="CM58" s="103" t="s">
        <v>83</v>
      </c>
    </row>
    <row r="59" spans="1:91" s="5" customFormat="1" ht="16.5" customHeight="1">
      <c r="A59" s="93" t="s">
        <v>77</v>
      </c>
      <c r="B59" s="94"/>
      <c r="C59" s="95"/>
      <c r="D59" s="329" t="s">
        <v>102</v>
      </c>
      <c r="E59" s="329"/>
      <c r="F59" s="329"/>
      <c r="G59" s="329"/>
      <c r="H59" s="329"/>
      <c r="I59" s="96"/>
      <c r="J59" s="329" t="s">
        <v>103</v>
      </c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9"/>
      <c r="Z59" s="329"/>
      <c r="AA59" s="329"/>
      <c r="AB59" s="329"/>
      <c r="AC59" s="329"/>
      <c r="AD59" s="329"/>
      <c r="AE59" s="329"/>
      <c r="AF59" s="329"/>
      <c r="AG59" s="325">
        <f>'801 - SO 801 - Zeleň'!J27</f>
        <v>0</v>
      </c>
      <c r="AH59" s="326"/>
      <c r="AI59" s="326"/>
      <c r="AJ59" s="326"/>
      <c r="AK59" s="326"/>
      <c r="AL59" s="326"/>
      <c r="AM59" s="326"/>
      <c r="AN59" s="325">
        <f t="shared" si="0"/>
        <v>0</v>
      </c>
      <c r="AO59" s="326"/>
      <c r="AP59" s="326"/>
      <c r="AQ59" s="97" t="s">
        <v>80</v>
      </c>
      <c r="AR59" s="98"/>
      <c r="AS59" s="99">
        <v>0</v>
      </c>
      <c r="AT59" s="100">
        <f t="shared" si="1"/>
        <v>0</v>
      </c>
      <c r="AU59" s="101">
        <f>'801 - SO 801 - Zeleň'!P78</f>
        <v>0</v>
      </c>
      <c r="AV59" s="100">
        <f>'801 - SO 801 - Zeleň'!J30</f>
        <v>0</v>
      </c>
      <c r="AW59" s="100">
        <f>'801 - SO 801 - Zeleň'!J31</f>
        <v>0</v>
      </c>
      <c r="AX59" s="100">
        <f>'801 - SO 801 - Zeleň'!J32</f>
        <v>0</v>
      </c>
      <c r="AY59" s="100">
        <f>'801 - SO 801 - Zeleň'!J33</f>
        <v>0</v>
      </c>
      <c r="AZ59" s="100">
        <f>'801 - SO 801 - Zeleň'!F30</f>
        <v>0</v>
      </c>
      <c r="BA59" s="100">
        <f>'801 - SO 801 - Zeleň'!F31</f>
        <v>0</v>
      </c>
      <c r="BB59" s="100">
        <f>'801 - SO 801 - Zeleň'!F32</f>
        <v>0</v>
      </c>
      <c r="BC59" s="100">
        <f>'801 - SO 801 - Zeleň'!F33</f>
        <v>0</v>
      </c>
      <c r="BD59" s="102">
        <f>'801 - SO 801 - Zeleň'!F34</f>
        <v>0</v>
      </c>
      <c r="BT59" s="103" t="s">
        <v>81</v>
      </c>
      <c r="BV59" s="103" t="s">
        <v>75</v>
      </c>
      <c r="BW59" s="103" t="s">
        <v>104</v>
      </c>
      <c r="BX59" s="103" t="s">
        <v>7</v>
      </c>
      <c r="CL59" s="103" t="s">
        <v>24</v>
      </c>
      <c r="CM59" s="103" t="s">
        <v>83</v>
      </c>
    </row>
    <row r="60" spans="1:91" s="5" customFormat="1" ht="16.5" customHeight="1">
      <c r="A60" s="93" t="s">
        <v>77</v>
      </c>
      <c r="B60" s="94"/>
      <c r="C60" s="95"/>
      <c r="D60" s="329" t="s">
        <v>105</v>
      </c>
      <c r="E60" s="329"/>
      <c r="F60" s="329"/>
      <c r="G60" s="329"/>
      <c r="H60" s="329"/>
      <c r="I60" s="96"/>
      <c r="J60" s="329" t="s">
        <v>106</v>
      </c>
      <c r="K60" s="329"/>
      <c r="L60" s="329"/>
      <c r="M60" s="329"/>
      <c r="N60" s="329"/>
      <c r="O60" s="329"/>
      <c r="P60" s="329"/>
      <c r="Q60" s="329"/>
      <c r="R60" s="329"/>
      <c r="S60" s="329"/>
      <c r="T60" s="329"/>
      <c r="U60" s="329"/>
      <c r="V60" s="329"/>
      <c r="W60" s="329"/>
      <c r="X60" s="329"/>
      <c r="Y60" s="329"/>
      <c r="Z60" s="329"/>
      <c r="AA60" s="329"/>
      <c r="AB60" s="329"/>
      <c r="AC60" s="329"/>
      <c r="AD60" s="329"/>
      <c r="AE60" s="329"/>
      <c r="AF60" s="329"/>
      <c r="AG60" s="325">
        <f>'VRN - Vedlejší náklady'!J27</f>
        <v>0</v>
      </c>
      <c r="AH60" s="326"/>
      <c r="AI60" s="326"/>
      <c r="AJ60" s="326"/>
      <c r="AK60" s="326"/>
      <c r="AL60" s="326"/>
      <c r="AM60" s="326"/>
      <c r="AN60" s="325">
        <f t="shared" si="0"/>
        <v>0</v>
      </c>
      <c r="AO60" s="326"/>
      <c r="AP60" s="326"/>
      <c r="AQ60" s="97" t="s">
        <v>80</v>
      </c>
      <c r="AR60" s="98"/>
      <c r="AS60" s="104">
        <v>0</v>
      </c>
      <c r="AT60" s="105">
        <f t="shared" si="1"/>
        <v>0</v>
      </c>
      <c r="AU60" s="106">
        <f>'VRN - Vedlejší náklady'!P78</f>
        <v>0</v>
      </c>
      <c r="AV60" s="105">
        <f>'VRN - Vedlejší náklady'!J30</f>
        <v>0</v>
      </c>
      <c r="AW60" s="105">
        <f>'VRN - Vedlejší náklady'!J31</f>
        <v>0</v>
      </c>
      <c r="AX60" s="105">
        <f>'VRN - Vedlejší náklady'!J32</f>
        <v>0</v>
      </c>
      <c r="AY60" s="105">
        <f>'VRN - Vedlejší náklady'!J33</f>
        <v>0</v>
      </c>
      <c r="AZ60" s="105">
        <f>'VRN - Vedlejší náklady'!F30</f>
        <v>0</v>
      </c>
      <c r="BA60" s="105">
        <f>'VRN - Vedlejší náklady'!F31</f>
        <v>0</v>
      </c>
      <c r="BB60" s="105">
        <f>'VRN - Vedlejší náklady'!F32</f>
        <v>0</v>
      </c>
      <c r="BC60" s="105">
        <f>'VRN - Vedlejší náklady'!F33</f>
        <v>0</v>
      </c>
      <c r="BD60" s="107">
        <f>'VRN - Vedlejší náklady'!F34</f>
        <v>0</v>
      </c>
      <c r="BT60" s="103" t="s">
        <v>81</v>
      </c>
      <c r="BV60" s="103" t="s">
        <v>75</v>
      </c>
      <c r="BW60" s="103" t="s">
        <v>107</v>
      </c>
      <c r="BX60" s="103" t="s">
        <v>7</v>
      </c>
      <c r="CL60" s="103" t="s">
        <v>24</v>
      </c>
      <c r="CM60" s="103" t="s">
        <v>83</v>
      </c>
    </row>
    <row r="61" spans="1:91" s="1" customFormat="1" ht="30" customHeight="1">
      <c r="B61" s="38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58"/>
    </row>
    <row r="62" spans="1:91" s="1" customFormat="1" ht="6.95" customHeight="1"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8"/>
    </row>
  </sheetData>
  <sheetProtection password="CA23" sheet="1" objects="1" scenarios="1"/>
  <mergeCells count="7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K30:AO30"/>
    <mergeCell ref="K6:AO6"/>
    <mergeCell ref="L30:O30"/>
    <mergeCell ref="AN59:AP59"/>
    <mergeCell ref="AN57:AP57"/>
    <mergeCell ref="AN54:AP54"/>
    <mergeCell ref="AN55:AP55"/>
    <mergeCell ref="AN56:AP56"/>
    <mergeCell ref="AN58:AP5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J52:AF52"/>
    <mergeCell ref="W29:AE29"/>
    <mergeCell ref="AK29:AO29"/>
    <mergeCell ref="D58:H58"/>
    <mergeCell ref="C49:G49"/>
    <mergeCell ref="D52:H52"/>
    <mergeCell ref="D53:H53"/>
    <mergeCell ref="D54:H54"/>
    <mergeCell ref="D55:H55"/>
    <mergeCell ref="D56:H56"/>
    <mergeCell ref="D57:H57"/>
    <mergeCell ref="L42:AO42"/>
    <mergeCell ref="AM44:AN44"/>
    <mergeCell ref="AN52:AP52"/>
    <mergeCell ref="AG52:AM52"/>
    <mergeCell ref="AG53:AM53"/>
    <mergeCell ref="D59:H59"/>
    <mergeCell ref="D60:H60"/>
    <mergeCell ref="AM46:AP46"/>
    <mergeCell ref="AS46:AT48"/>
    <mergeCell ref="AN49:AP49"/>
    <mergeCell ref="I49:AF49"/>
    <mergeCell ref="AG49:AM49"/>
    <mergeCell ref="J53:AF53"/>
    <mergeCell ref="J54:AF54"/>
    <mergeCell ref="J55:AF55"/>
    <mergeCell ref="J56:AF56"/>
    <mergeCell ref="J57:AF57"/>
    <mergeCell ref="J58:AF58"/>
    <mergeCell ref="J59:AF59"/>
    <mergeCell ref="J60:AF60"/>
    <mergeCell ref="AN53:AP53"/>
    <mergeCell ref="AG59:AM59"/>
    <mergeCell ref="AG60:AM60"/>
    <mergeCell ref="AG51:AM51"/>
    <mergeCell ref="AN51:AP51"/>
    <mergeCell ref="AG54:AM54"/>
    <mergeCell ref="AG55:AM55"/>
    <mergeCell ref="AG56:AM56"/>
    <mergeCell ref="AG57:AM57"/>
    <mergeCell ref="AG58:AM58"/>
    <mergeCell ref="AN60:AP60"/>
  </mergeCells>
  <hyperlinks>
    <hyperlink ref="K1:S1" location="C2" display="1) Rekapitulace stavby"/>
    <hyperlink ref="W1:AI1" location="C51" display="2) Rekapitulace objektů stavby a soupisů prací"/>
    <hyperlink ref="A52" location="'001 - SO 001 - Bourací práce'!C2" display="/"/>
    <hyperlink ref="A53" location="'101 - SO 101 - Příjezdová...'!C2" display="/"/>
    <hyperlink ref="A54" location="'101.1 - SO 101.1 - Sanace...'!C2" display="/"/>
    <hyperlink ref="A55" location="'102 - SO 102 - Chodník'!C2" display="/"/>
    <hyperlink ref="A56" location="'301 - SO 301 - Odvodnění'!C2" display="/"/>
    <hyperlink ref="A57" location="'401 - SO 401 - Přeložka VO'!C2" display="/"/>
    <hyperlink ref="A58" location="'402 - SO 402 - Ochrana IS'!C2" display="/"/>
    <hyperlink ref="A59" location="'801 - SO 801 - Zeleň'!C2" display="/"/>
    <hyperlink ref="A60" location="'VRN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BR88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107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985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ROUND(SUM(BE78:BE87), 2)</f>
        <v>0</v>
      </c>
      <c r="G30" s="39"/>
      <c r="H30" s="39"/>
      <c r="I30" s="128">
        <v>0.21</v>
      </c>
      <c r="J30" s="127">
        <f>ROUND(ROUND((SUM(BE78:BE87)),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ROUND(SUM(BF78:BF87), 2)</f>
        <v>0</v>
      </c>
      <c r="G31" s="39"/>
      <c r="H31" s="39"/>
      <c r="I31" s="128">
        <v>0.15</v>
      </c>
      <c r="J31" s="127">
        <f>ROUND(ROUND((SUM(BF78:BF87)),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ROUND(SUM(BG78:BG87),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ROUND(SUM(BH78:BH87),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ROUND(SUM(BI78:BI87),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VRN - Vedlejší náklady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986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7" customFormat="1" ht="24.95" customHeight="1">
      <c r="B58" s="146"/>
      <c r="C58" s="147"/>
      <c r="D58" s="148" t="s">
        <v>987</v>
      </c>
      <c r="E58" s="149"/>
      <c r="F58" s="149"/>
      <c r="G58" s="149"/>
      <c r="H58" s="149"/>
      <c r="I58" s="150"/>
      <c r="J58" s="151">
        <f>J84</f>
        <v>0</v>
      </c>
      <c r="K58" s="152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5" s="1" customFormat="1" ht="36.950000000000003" customHeight="1">
      <c r="B65" s="38"/>
      <c r="C65" s="59" t="s">
        <v>123</v>
      </c>
      <c r="D65" s="60"/>
      <c r="E65" s="60"/>
      <c r="F65" s="60"/>
      <c r="G65" s="60"/>
      <c r="H65" s="60"/>
      <c r="I65" s="153"/>
      <c r="J65" s="60"/>
      <c r="K65" s="60"/>
      <c r="L65" s="58"/>
    </row>
    <row r="66" spans="2:65" s="1" customFormat="1" ht="6.95" customHeight="1">
      <c r="B66" s="38"/>
      <c r="C66" s="60"/>
      <c r="D66" s="60"/>
      <c r="E66" s="60"/>
      <c r="F66" s="60"/>
      <c r="G66" s="60"/>
      <c r="H66" s="60"/>
      <c r="I66" s="153"/>
      <c r="J66" s="60"/>
      <c r="K66" s="60"/>
      <c r="L66" s="58"/>
    </row>
    <row r="67" spans="2:65" s="1" customFormat="1" ht="14.45" customHeight="1">
      <c r="B67" s="38"/>
      <c r="C67" s="62" t="s">
        <v>19</v>
      </c>
      <c r="D67" s="60"/>
      <c r="E67" s="60"/>
      <c r="F67" s="60"/>
      <c r="G67" s="60"/>
      <c r="H67" s="60"/>
      <c r="I67" s="153"/>
      <c r="J67" s="60"/>
      <c r="K67" s="60"/>
      <c r="L67" s="58"/>
    </row>
    <row r="68" spans="2:65" s="1" customFormat="1" ht="16.5" customHeight="1">
      <c r="B68" s="38"/>
      <c r="C68" s="60"/>
      <c r="D68" s="60"/>
      <c r="E68" s="364" t="str">
        <f>E7</f>
        <v>Příjezdová komunikace z ul. Kischovy</v>
      </c>
      <c r="F68" s="365"/>
      <c r="G68" s="365"/>
      <c r="H68" s="365"/>
      <c r="I68" s="153"/>
      <c r="J68" s="60"/>
      <c r="K68" s="60"/>
      <c r="L68" s="58"/>
    </row>
    <row r="69" spans="2:65" s="1" customFormat="1" ht="14.45" customHeight="1">
      <c r="B69" s="38"/>
      <c r="C69" s="62" t="s">
        <v>114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65" s="1" customFormat="1" ht="17.25" customHeight="1">
      <c r="B70" s="38"/>
      <c r="C70" s="60"/>
      <c r="D70" s="60"/>
      <c r="E70" s="343" t="str">
        <f>E9</f>
        <v>VRN - Vedlejší náklady</v>
      </c>
      <c r="F70" s="366"/>
      <c r="G70" s="366"/>
      <c r="H70" s="366"/>
      <c r="I70" s="153"/>
      <c r="J70" s="60"/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53"/>
      <c r="J71" s="60"/>
      <c r="K71" s="60"/>
      <c r="L71" s="58"/>
    </row>
    <row r="72" spans="2:65" s="1" customFormat="1" ht="18" customHeight="1">
      <c r="B72" s="38"/>
      <c r="C72" s="62" t="s">
        <v>25</v>
      </c>
      <c r="D72" s="60"/>
      <c r="E72" s="60"/>
      <c r="F72" s="154" t="str">
        <f>F12</f>
        <v xml:space="preserve"> </v>
      </c>
      <c r="G72" s="60"/>
      <c r="H72" s="60"/>
      <c r="I72" s="155" t="s">
        <v>27</v>
      </c>
      <c r="J72" s="70">
        <f>IF(J12="","",J12)</f>
        <v>43350</v>
      </c>
      <c r="K72" s="60"/>
      <c r="L72" s="58"/>
    </row>
    <row r="73" spans="2:65" s="1" customFormat="1" ht="6.95" customHeight="1">
      <c r="B73" s="38"/>
      <c r="C73" s="60"/>
      <c r="D73" s="60"/>
      <c r="E73" s="60"/>
      <c r="F73" s="60"/>
      <c r="G73" s="60"/>
      <c r="H73" s="60"/>
      <c r="I73" s="153"/>
      <c r="J73" s="60"/>
      <c r="K73" s="60"/>
      <c r="L73" s="58"/>
    </row>
    <row r="74" spans="2:65" s="1" customFormat="1" ht="15">
      <c r="B74" s="38"/>
      <c r="C74" s="62" t="s">
        <v>28</v>
      </c>
      <c r="D74" s="60"/>
      <c r="E74" s="60"/>
      <c r="F74" s="154" t="str">
        <f>E15</f>
        <v>Městský obvod Ostrava - Jih</v>
      </c>
      <c r="G74" s="60"/>
      <c r="H74" s="60"/>
      <c r="I74" s="155" t="s">
        <v>34</v>
      </c>
      <c r="J74" s="154" t="str">
        <f>E21</f>
        <v>Ing. David Klimša</v>
      </c>
      <c r="K74" s="60"/>
      <c r="L74" s="58"/>
    </row>
    <row r="75" spans="2:65" s="1" customFormat="1" ht="14.45" customHeight="1">
      <c r="B75" s="38"/>
      <c r="C75" s="62" t="s">
        <v>32</v>
      </c>
      <c r="D75" s="60"/>
      <c r="E75" s="60"/>
      <c r="F75" s="154" t="str">
        <f>IF(E18="","",E18)</f>
        <v/>
      </c>
      <c r="G75" s="60"/>
      <c r="H75" s="60"/>
      <c r="I75" s="153"/>
      <c r="J75" s="60"/>
      <c r="K75" s="60"/>
      <c r="L75" s="58"/>
    </row>
    <row r="76" spans="2:65" s="1" customFormat="1" ht="10.35" customHeight="1">
      <c r="B76" s="38"/>
      <c r="C76" s="60"/>
      <c r="D76" s="60"/>
      <c r="E76" s="60"/>
      <c r="F76" s="60"/>
      <c r="G76" s="60"/>
      <c r="H76" s="60"/>
      <c r="I76" s="153"/>
      <c r="J76" s="60"/>
      <c r="K76" s="60"/>
      <c r="L76" s="58"/>
    </row>
    <row r="77" spans="2:65" s="8" customFormat="1" ht="29.25" customHeight="1">
      <c r="B77" s="156"/>
      <c r="C77" s="157" t="s">
        <v>124</v>
      </c>
      <c r="D77" s="158" t="s">
        <v>58</v>
      </c>
      <c r="E77" s="158" t="s">
        <v>54</v>
      </c>
      <c r="F77" s="158" t="s">
        <v>125</v>
      </c>
      <c r="G77" s="158" t="s">
        <v>126</v>
      </c>
      <c r="H77" s="158" t="s">
        <v>127</v>
      </c>
      <c r="I77" s="159" t="s">
        <v>128</v>
      </c>
      <c r="J77" s="158" t="s">
        <v>118</v>
      </c>
      <c r="K77" s="160" t="s">
        <v>129</v>
      </c>
      <c r="L77" s="161"/>
      <c r="M77" s="78" t="s">
        <v>130</v>
      </c>
      <c r="N77" s="79" t="s">
        <v>43</v>
      </c>
      <c r="O77" s="79" t="s">
        <v>131</v>
      </c>
      <c r="P77" s="79" t="s">
        <v>132</v>
      </c>
      <c r="Q77" s="79" t="s">
        <v>133</v>
      </c>
      <c r="R77" s="79" t="s">
        <v>134</v>
      </c>
      <c r="S77" s="79" t="s">
        <v>135</v>
      </c>
      <c r="T77" s="80" t="s">
        <v>136</v>
      </c>
    </row>
    <row r="78" spans="2:65" s="1" customFormat="1" ht="29.25" customHeight="1">
      <c r="B78" s="38"/>
      <c r="C78" s="84" t="s">
        <v>119</v>
      </c>
      <c r="D78" s="60"/>
      <c r="E78" s="60"/>
      <c r="F78" s="60"/>
      <c r="G78" s="60"/>
      <c r="H78" s="60"/>
      <c r="I78" s="153"/>
      <c r="J78" s="162">
        <f>BK78</f>
        <v>0</v>
      </c>
      <c r="K78" s="60"/>
      <c r="L78" s="58"/>
      <c r="M78" s="81"/>
      <c r="N78" s="82"/>
      <c r="O78" s="82"/>
      <c r="P78" s="163">
        <f>P79+P84</f>
        <v>0</v>
      </c>
      <c r="Q78" s="82"/>
      <c r="R78" s="163">
        <f>R79+R84</f>
        <v>0</v>
      </c>
      <c r="S78" s="82"/>
      <c r="T78" s="164">
        <f>T79+T84</f>
        <v>0</v>
      </c>
      <c r="AT78" s="22" t="s">
        <v>72</v>
      </c>
      <c r="AU78" s="22" t="s">
        <v>120</v>
      </c>
      <c r="BK78" s="165">
        <f>BK79+BK84</f>
        <v>0</v>
      </c>
    </row>
    <row r="79" spans="2:65" s="9" customFormat="1" ht="37.35" customHeight="1">
      <c r="B79" s="166"/>
      <c r="C79" s="167"/>
      <c r="D79" s="168" t="s">
        <v>72</v>
      </c>
      <c r="E79" s="169" t="s">
        <v>988</v>
      </c>
      <c r="F79" s="169" t="s">
        <v>989</v>
      </c>
      <c r="G79" s="167"/>
      <c r="H79" s="167"/>
      <c r="I79" s="170"/>
      <c r="J79" s="171">
        <f>BK79</f>
        <v>0</v>
      </c>
      <c r="K79" s="167"/>
      <c r="L79" s="172"/>
      <c r="M79" s="173"/>
      <c r="N79" s="174"/>
      <c r="O79" s="174"/>
      <c r="P79" s="175">
        <f>SUM(P80:P83)</f>
        <v>0</v>
      </c>
      <c r="Q79" s="174"/>
      <c r="R79" s="175">
        <f>SUM(R80:R83)</f>
        <v>0</v>
      </c>
      <c r="S79" s="174"/>
      <c r="T79" s="176">
        <f>SUM(T80:T83)</f>
        <v>0</v>
      </c>
      <c r="AR79" s="177" t="s">
        <v>161</v>
      </c>
      <c r="AT79" s="178" t="s">
        <v>72</v>
      </c>
      <c r="AU79" s="178" t="s">
        <v>73</v>
      </c>
      <c r="AY79" s="177" t="s">
        <v>138</v>
      </c>
      <c r="BK79" s="179">
        <f>SUM(BK80:BK83)</f>
        <v>0</v>
      </c>
    </row>
    <row r="80" spans="2:65" s="1" customFormat="1" ht="24.75" customHeight="1">
      <c r="B80" s="38"/>
      <c r="C80" s="180" t="s">
        <v>81</v>
      </c>
      <c r="D80" s="180" t="s">
        <v>139</v>
      </c>
      <c r="E80" s="181" t="s">
        <v>990</v>
      </c>
      <c r="F80" s="182" t="s">
        <v>1242</v>
      </c>
      <c r="G80" s="183" t="s">
        <v>991</v>
      </c>
      <c r="H80" s="184">
        <v>1</v>
      </c>
      <c r="I80" s="185"/>
      <c r="J80" s="186">
        <f>ROUND(I80*H80,2)</f>
        <v>0</v>
      </c>
      <c r="K80" s="182" t="s">
        <v>143</v>
      </c>
      <c r="L80" s="58"/>
      <c r="M80" s="187" t="s">
        <v>24</v>
      </c>
      <c r="N80" s="188" t="s">
        <v>44</v>
      </c>
      <c r="O80" s="39"/>
      <c r="P80" s="189">
        <f>O80*H80</f>
        <v>0</v>
      </c>
      <c r="Q80" s="189">
        <v>0</v>
      </c>
      <c r="R80" s="189">
        <f>Q80*H80</f>
        <v>0</v>
      </c>
      <c r="S80" s="189">
        <v>0</v>
      </c>
      <c r="T80" s="190">
        <f>S80*H80</f>
        <v>0</v>
      </c>
      <c r="AR80" s="22" t="s">
        <v>355</v>
      </c>
      <c r="AT80" s="22" t="s">
        <v>139</v>
      </c>
      <c r="AU80" s="22" t="s">
        <v>81</v>
      </c>
      <c r="AY80" s="22" t="s">
        <v>138</v>
      </c>
      <c r="BE80" s="191">
        <f>IF(N80="základní",J80,0)</f>
        <v>0</v>
      </c>
      <c r="BF80" s="191">
        <f>IF(N80="snížená",J80,0)</f>
        <v>0</v>
      </c>
      <c r="BG80" s="191">
        <f>IF(N80="zákl. přenesená",J80,0)</f>
        <v>0</v>
      </c>
      <c r="BH80" s="191">
        <f>IF(N80="sníž. přenesená",J80,0)</f>
        <v>0</v>
      </c>
      <c r="BI80" s="191">
        <f>IF(N80="nulová",J80,0)</f>
        <v>0</v>
      </c>
      <c r="BJ80" s="22" t="s">
        <v>81</v>
      </c>
      <c r="BK80" s="191">
        <f>ROUND(I80*H80,2)</f>
        <v>0</v>
      </c>
      <c r="BL80" s="22" t="s">
        <v>355</v>
      </c>
      <c r="BM80" s="22" t="s">
        <v>992</v>
      </c>
    </row>
    <row r="81" spans="2:65" s="1" customFormat="1" ht="16.5" customHeight="1">
      <c r="B81" s="38"/>
      <c r="C81" s="180" t="s">
        <v>83</v>
      </c>
      <c r="D81" s="180" t="s">
        <v>139</v>
      </c>
      <c r="E81" s="181" t="s">
        <v>993</v>
      </c>
      <c r="F81" s="182" t="s">
        <v>994</v>
      </c>
      <c r="G81" s="183" t="s">
        <v>991</v>
      </c>
      <c r="H81" s="184">
        <v>1</v>
      </c>
      <c r="I81" s="185"/>
      <c r="J81" s="186">
        <f>ROUND(I81*H81,2)</f>
        <v>0</v>
      </c>
      <c r="K81" s="182" t="s">
        <v>143</v>
      </c>
      <c r="L81" s="58"/>
      <c r="M81" s="187" t="s">
        <v>24</v>
      </c>
      <c r="N81" s="188" t="s">
        <v>44</v>
      </c>
      <c r="O81" s="39"/>
      <c r="P81" s="189">
        <f>O81*H81</f>
        <v>0</v>
      </c>
      <c r="Q81" s="189">
        <v>0</v>
      </c>
      <c r="R81" s="189">
        <f>Q81*H81</f>
        <v>0</v>
      </c>
      <c r="S81" s="189">
        <v>0</v>
      </c>
      <c r="T81" s="190">
        <f>S81*H81</f>
        <v>0</v>
      </c>
      <c r="AR81" s="22" t="s">
        <v>355</v>
      </c>
      <c r="AT81" s="22" t="s">
        <v>139</v>
      </c>
      <c r="AU81" s="22" t="s">
        <v>81</v>
      </c>
      <c r="AY81" s="22" t="s">
        <v>138</v>
      </c>
      <c r="BE81" s="191">
        <f>IF(N81="základní",J81,0)</f>
        <v>0</v>
      </c>
      <c r="BF81" s="191">
        <f>IF(N81="snížená",J81,0)</f>
        <v>0</v>
      </c>
      <c r="BG81" s="191">
        <f>IF(N81="zákl. přenesená",J81,0)</f>
        <v>0</v>
      </c>
      <c r="BH81" s="191">
        <f>IF(N81="sníž. přenesená",J81,0)</f>
        <v>0</v>
      </c>
      <c r="BI81" s="191">
        <f>IF(N81="nulová",J81,0)</f>
        <v>0</v>
      </c>
      <c r="BJ81" s="22" t="s">
        <v>81</v>
      </c>
      <c r="BK81" s="191">
        <f>ROUND(I81*H81,2)</f>
        <v>0</v>
      </c>
      <c r="BL81" s="22" t="s">
        <v>355</v>
      </c>
      <c r="BM81" s="22" t="s">
        <v>995</v>
      </c>
    </row>
    <row r="82" spans="2:65" s="1" customFormat="1" ht="16.5" customHeight="1">
      <c r="B82" s="38"/>
      <c r="C82" s="180">
        <v>3</v>
      </c>
      <c r="D82" s="180" t="s">
        <v>139</v>
      </c>
      <c r="E82" s="181" t="s">
        <v>1240</v>
      </c>
      <c r="F82" s="182" t="s">
        <v>1241</v>
      </c>
      <c r="G82" s="183" t="s">
        <v>991</v>
      </c>
      <c r="H82" s="184">
        <v>1</v>
      </c>
      <c r="I82" s="185"/>
      <c r="J82" s="186">
        <f>ROUND(I82*H82,2)</f>
        <v>0</v>
      </c>
      <c r="K82" s="182"/>
      <c r="L82" s="58"/>
      <c r="M82" s="187" t="s">
        <v>24</v>
      </c>
      <c r="N82" s="188" t="s">
        <v>44</v>
      </c>
      <c r="O82" s="3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22" t="s">
        <v>355</v>
      </c>
      <c r="AT82" s="22" t="s">
        <v>139</v>
      </c>
      <c r="AU82" s="22" t="s">
        <v>81</v>
      </c>
      <c r="AY82" s="22" t="s">
        <v>138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22" t="s">
        <v>81</v>
      </c>
      <c r="BK82" s="191">
        <f>ROUND(I82*H82,2)</f>
        <v>0</v>
      </c>
      <c r="BL82" s="22" t="s">
        <v>355</v>
      </c>
      <c r="BM82" s="22" t="s">
        <v>995</v>
      </c>
    </row>
    <row r="83" spans="2:65" s="1" customFormat="1" ht="16.5" customHeight="1">
      <c r="B83" s="38"/>
      <c r="C83" s="180">
        <v>4</v>
      </c>
      <c r="D83" s="180" t="s">
        <v>139</v>
      </c>
      <c r="E83" s="181" t="s">
        <v>1243</v>
      </c>
      <c r="F83" s="182" t="s">
        <v>1244</v>
      </c>
      <c r="G83" s="183" t="s">
        <v>991</v>
      </c>
      <c r="H83" s="184">
        <v>1</v>
      </c>
      <c r="I83" s="185"/>
      <c r="J83" s="186">
        <f>ROUND(I83*H83,2)</f>
        <v>0</v>
      </c>
      <c r="K83" s="182"/>
      <c r="L83" s="58"/>
      <c r="M83" s="187" t="s">
        <v>24</v>
      </c>
      <c r="N83" s="188" t="s">
        <v>44</v>
      </c>
      <c r="O83" s="39"/>
      <c r="P83" s="189">
        <f>O83*H83</f>
        <v>0</v>
      </c>
      <c r="Q83" s="189">
        <v>0</v>
      </c>
      <c r="R83" s="189">
        <f>Q83*H83</f>
        <v>0</v>
      </c>
      <c r="S83" s="189">
        <v>0</v>
      </c>
      <c r="T83" s="190">
        <f>S83*H83</f>
        <v>0</v>
      </c>
      <c r="AR83" s="22" t="s">
        <v>355</v>
      </c>
      <c r="AT83" s="22" t="s">
        <v>139</v>
      </c>
      <c r="AU83" s="22" t="s">
        <v>81</v>
      </c>
      <c r="AY83" s="22" t="s">
        <v>138</v>
      </c>
      <c r="BE83" s="191">
        <f>IF(N83="základní",J83,0)</f>
        <v>0</v>
      </c>
      <c r="BF83" s="191">
        <f>IF(N83="snížená",J83,0)</f>
        <v>0</v>
      </c>
      <c r="BG83" s="191">
        <f>IF(N83="zákl. přenesená",J83,0)</f>
        <v>0</v>
      </c>
      <c r="BH83" s="191">
        <f>IF(N83="sníž. přenesená",J83,0)</f>
        <v>0</v>
      </c>
      <c r="BI83" s="191">
        <f>IF(N83="nulová",J83,0)</f>
        <v>0</v>
      </c>
      <c r="BJ83" s="22" t="s">
        <v>81</v>
      </c>
      <c r="BK83" s="191">
        <f>ROUND(I83*H83,2)</f>
        <v>0</v>
      </c>
      <c r="BL83" s="22" t="s">
        <v>355</v>
      </c>
      <c r="BM83" s="22" t="s">
        <v>995</v>
      </c>
    </row>
    <row r="84" spans="2:65" s="9" customFormat="1" ht="37.35" customHeight="1">
      <c r="B84" s="166"/>
      <c r="C84" s="167"/>
      <c r="D84" s="168" t="s">
        <v>72</v>
      </c>
      <c r="E84" s="169" t="s">
        <v>996</v>
      </c>
      <c r="F84" s="169" t="s">
        <v>997</v>
      </c>
      <c r="G84" s="167"/>
      <c r="H84" s="167"/>
      <c r="I84" s="170"/>
      <c r="J84" s="171">
        <f>BK84</f>
        <v>0</v>
      </c>
      <c r="K84" s="167"/>
      <c r="L84" s="172"/>
      <c r="M84" s="173"/>
      <c r="N84" s="174"/>
      <c r="O84" s="174"/>
      <c r="P84" s="175">
        <f>SUM(P85:P87)</f>
        <v>0</v>
      </c>
      <c r="Q84" s="174"/>
      <c r="R84" s="175">
        <f>SUM(R85:R87)</f>
        <v>0</v>
      </c>
      <c r="S84" s="174"/>
      <c r="T84" s="176">
        <f>SUM(T85:T87)</f>
        <v>0</v>
      </c>
      <c r="AR84" s="177" t="s">
        <v>161</v>
      </c>
      <c r="AT84" s="178" t="s">
        <v>72</v>
      </c>
      <c r="AU84" s="178" t="s">
        <v>73</v>
      </c>
      <c r="AY84" s="177" t="s">
        <v>138</v>
      </c>
      <c r="BK84" s="179">
        <f>SUM(BK85:BK87)</f>
        <v>0</v>
      </c>
    </row>
    <row r="85" spans="2:65" s="1" customFormat="1" ht="16.5" customHeight="1">
      <c r="B85" s="38"/>
      <c r="C85" s="180">
        <v>5</v>
      </c>
      <c r="D85" s="180" t="s">
        <v>139</v>
      </c>
      <c r="E85" s="181" t="s">
        <v>998</v>
      </c>
      <c r="F85" s="182" t="s">
        <v>1247</v>
      </c>
      <c r="G85" s="183" t="s">
        <v>991</v>
      </c>
      <c r="H85" s="184">
        <v>1</v>
      </c>
      <c r="I85" s="185"/>
      <c r="J85" s="186">
        <f>ROUND(I85*H85,2)</f>
        <v>0</v>
      </c>
      <c r="K85" s="182" t="s">
        <v>143</v>
      </c>
      <c r="L85" s="58"/>
      <c r="M85" s="187" t="s">
        <v>24</v>
      </c>
      <c r="N85" s="188" t="s">
        <v>44</v>
      </c>
      <c r="O85" s="39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22" t="s">
        <v>355</v>
      </c>
      <c r="AT85" s="22" t="s">
        <v>139</v>
      </c>
      <c r="AU85" s="22" t="s">
        <v>81</v>
      </c>
      <c r="AY85" s="22" t="s">
        <v>138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22" t="s">
        <v>81</v>
      </c>
      <c r="BK85" s="191">
        <f>ROUND(I85*H85,2)</f>
        <v>0</v>
      </c>
      <c r="BL85" s="22" t="s">
        <v>355</v>
      </c>
      <c r="BM85" s="22" t="s">
        <v>999</v>
      </c>
    </row>
    <row r="86" spans="2:65" s="1" customFormat="1" ht="16.5" customHeight="1">
      <c r="B86" s="38"/>
      <c r="C86" s="180">
        <v>6</v>
      </c>
      <c r="D86" s="180" t="s">
        <v>139</v>
      </c>
      <c r="E86" s="181" t="s">
        <v>1000</v>
      </c>
      <c r="F86" s="182" t="s">
        <v>1001</v>
      </c>
      <c r="G86" s="183" t="s">
        <v>991</v>
      </c>
      <c r="H86" s="184">
        <v>1</v>
      </c>
      <c r="I86" s="185"/>
      <c r="J86" s="186">
        <f>ROUND(I86*H86,2)</f>
        <v>0</v>
      </c>
      <c r="K86" s="182" t="s">
        <v>143</v>
      </c>
      <c r="L86" s="58"/>
      <c r="M86" s="187" t="s">
        <v>24</v>
      </c>
      <c r="N86" s="225" t="s">
        <v>44</v>
      </c>
      <c r="O86" s="226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AR86" s="22" t="s">
        <v>355</v>
      </c>
      <c r="AT86" s="22" t="s">
        <v>139</v>
      </c>
      <c r="AU86" s="22" t="s">
        <v>81</v>
      </c>
      <c r="AY86" s="22" t="s">
        <v>138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22" t="s">
        <v>81</v>
      </c>
      <c r="BK86" s="191">
        <f>ROUND(I86*H86,2)</f>
        <v>0</v>
      </c>
      <c r="BL86" s="22" t="s">
        <v>355</v>
      </c>
      <c r="BM86" s="22" t="s">
        <v>1002</v>
      </c>
    </row>
    <row r="87" spans="2:65" s="1" customFormat="1" ht="16.5" customHeight="1">
      <c r="B87" s="38"/>
      <c r="C87" s="180">
        <v>7</v>
      </c>
      <c r="D87" s="180" t="s">
        <v>139</v>
      </c>
      <c r="E87" s="181" t="s">
        <v>1245</v>
      </c>
      <c r="F87" s="182" t="s">
        <v>1246</v>
      </c>
      <c r="G87" s="183" t="s">
        <v>991</v>
      </c>
      <c r="H87" s="184">
        <v>1</v>
      </c>
      <c r="I87" s="185"/>
      <c r="J87" s="186">
        <f>ROUND(I87*H87,2)</f>
        <v>0</v>
      </c>
      <c r="K87" s="182" t="s">
        <v>143</v>
      </c>
      <c r="L87" s="58"/>
      <c r="M87" s="187" t="s">
        <v>24</v>
      </c>
      <c r="N87" s="225" t="s">
        <v>44</v>
      </c>
      <c r="O87" s="226"/>
      <c r="P87" s="227">
        <f>O87*H87</f>
        <v>0</v>
      </c>
      <c r="Q87" s="227">
        <v>0</v>
      </c>
      <c r="R87" s="227">
        <f>Q87*H87</f>
        <v>0</v>
      </c>
      <c r="S87" s="227">
        <v>0</v>
      </c>
      <c r="T87" s="228">
        <f>S87*H87</f>
        <v>0</v>
      </c>
      <c r="AR87" s="22" t="s">
        <v>355</v>
      </c>
      <c r="AT87" s="22" t="s">
        <v>139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355</v>
      </c>
      <c r="BM87" s="22" t="s">
        <v>1002</v>
      </c>
    </row>
    <row r="88" spans="2:65" s="1" customFormat="1" ht="6.95" customHeight="1">
      <c r="B88" s="53"/>
      <c r="C88" s="54"/>
      <c r="D88" s="54"/>
      <c r="E88" s="54"/>
      <c r="F88" s="54"/>
      <c r="G88" s="54"/>
      <c r="H88" s="54"/>
      <c r="I88" s="136"/>
      <c r="J88" s="54"/>
      <c r="K88" s="54"/>
      <c r="L88" s="58"/>
    </row>
  </sheetData>
  <sheetProtection password="CA23" sheet="1" objects="1" scenarios="1"/>
  <autoFilter ref="C77:K87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3" t="s">
        <v>1003</v>
      </c>
      <c r="D3" s="373"/>
      <c r="E3" s="373"/>
      <c r="F3" s="373"/>
      <c r="G3" s="373"/>
      <c r="H3" s="373"/>
      <c r="I3" s="373"/>
      <c r="J3" s="373"/>
      <c r="K3" s="246"/>
    </row>
    <row r="4" spans="2:11" ht="25.5" customHeight="1">
      <c r="B4" s="247"/>
      <c r="C4" s="374" t="s">
        <v>1004</v>
      </c>
      <c r="D4" s="374"/>
      <c r="E4" s="374"/>
      <c r="F4" s="374"/>
      <c r="G4" s="374"/>
      <c r="H4" s="374"/>
      <c r="I4" s="374"/>
      <c r="J4" s="374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2" t="s">
        <v>1005</v>
      </c>
      <c r="D6" s="372"/>
      <c r="E6" s="372"/>
      <c r="F6" s="372"/>
      <c r="G6" s="372"/>
      <c r="H6" s="372"/>
      <c r="I6" s="372"/>
      <c r="J6" s="372"/>
      <c r="K6" s="248"/>
    </row>
    <row r="7" spans="2:11" ht="15" customHeight="1">
      <c r="B7" s="251"/>
      <c r="C7" s="372" t="s">
        <v>1006</v>
      </c>
      <c r="D7" s="372"/>
      <c r="E7" s="372"/>
      <c r="F7" s="372"/>
      <c r="G7" s="372"/>
      <c r="H7" s="372"/>
      <c r="I7" s="372"/>
      <c r="J7" s="372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2" t="s">
        <v>1007</v>
      </c>
      <c r="D9" s="372"/>
      <c r="E9" s="372"/>
      <c r="F9" s="372"/>
      <c r="G9" s="372"/>
      <c r="H9" s="372"/>
      <c r="I9" s="372"/>
      <c r="J9" s="372"/>
      <c r="K9" s="248"/>
    </row>
    <row r="10" spans="2:11" ht="15" customHeight="1">
      <c r="B10" s="251"/>
      <c r="C10" s="250"/>
      <c r="D10" s="372" t="s">
        <v>1008</v>
      </c>
      <c r="E10" s="372"/>
      <c r="F10" s="372"/>
      <c r="G10" s="372"/>
      <c r="H10" s="372"/>
      <c r="I10" s="372"/>
      <c r="J10" s="372"/>
      <c r="K10" s="248"/>
    </row>
    <row r="11" spans="2:11" ht="15" customHeight="1">
      <c r="B11" s="251"/>
      <c r="C11" s="252"/>
      <c r="D11" s="372" t="s">
        <v>1009</v>
      </c>
      <c r="E11" s="372"/>
      <c r="F11" s="372"/>
      <c r="G11" s="372"/>
      <c r="H11" s="372"/>
      <c r="I11" s="372"/>
      <c r="J11" s="372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2" t="s">
        <v>1010</v>
      </c>
      <c r="E13" s="372"/>
      <c r="F13" s="372"/>
      <c r="G13" s="372"/>
      <c r="H13" s="372"/>
      <c r="I13" s="372"/>
      <c r="J13" s="372"/>
      <c r="K13" s="248"/>
    </row>
    <row r="14" spans="2:11" ht="15" customHeight="1">
      <c r="B14" s="251"/>
      <c r="C14" s="252"/>
      <c r="D14" s="372" t="s">
        <v>1011</v>
      </c>
      <c r="E14" s="372"/>
      <c r="F14" s="372"/>
      <c r="G14" s="372"/>
      <c r="H14" s="372"/>
      <c r="I14" s="372"/>
      <c r="J14" s="372"/>
      <c r="K14" s="248"/>
    </row>
    <row r="15" spans="2:11" ht="15" customHeight="1">
      <c r="B15" s="251"/>
      <c r="C15" s="252"/>
      <c r="D15" s="372" t="s">
        <v>1012</v>
      </c>
      <c r="E15" s="372"/>
      <c r="F15" s="372"/>
      <c r="G15" s="372"/>
      <c r="H15" s="372"/>
      <c r="I15" s="372"/>
      <c r="J15" s="372"/>
      <c r="K15" s="248"/>
    </row>
    <row r="16" spans="2:11" ht="15" customHeight="1">
      <c r="B16" s="251"/>
      <c r="C16" s="252"/>
      <c r="D16" s="252"/>
      <c r="E16" s="253" t="s">
        <v>80</v>
      </c>
      <c r="F16" s="372" t="s">
        <v>1013</v>
      </c>
      <c r="G16" s="372"/>
      <c r="H16" s="372"/>
      <c r="I16" s="372"/>
      <c r="J16" s="372"/>
      <c r="K16" s="248"/>
    </row>
    <row r="17" spans="2:11" ht="15" customHeight="1">
      <c r="B17" s="251"/>
      <c r="C17" s="252"/>
      <c r="D17" s="252"/>
      <c r="E17" s="253" t="s">
        <v>1014</v>
      </c>
      <c r="F17" s="372" t="s">
        <v>1015</v>
      </c>
      <c r="G17" s="372"/>
      <c r="H17" s="372"/>
      <c r="I17" s="372"/>
      <c r="J17" s="372"/>
      <c r="K17" s="248"/>
    </row>
    <row r="18" spans="2:11" ht="15" customHeight="1">
      <c r="B18" s="251"/>
      <c r="C18" s="252"/>
      <c r="D18" s="252"/>
      <c r="E18" s="253" t="s">
        <v>1016</v>
      </c>
      <c r="F18" s="372" t="s">
        <v>1017</v>
      </c>
      <c r="G18" s="372"/>
      <c r="H18" s="372"/>
      <c r="I18" s="372"/>
      <c r="J18" s="372"/>
      <c r="K18" s="248"/>
    </row>
    <row r="19" spans="2:11" ht="15" customHeight="1">
      <c r="B19" s="251"/>
      <c r="C19" s="252"/>
      <c r="D19" s="252"/>
      <c r="E19" s="253" t="s">
        <v>1018</v>
      </c>
      <c r="F19" s="372" t="s">
        <v>1019</v>
      </c>
      <c r="G19" s="372"/>
      <c r="H19" s="372"/>
      <c r="I19" s="372"/>
      <c r="J19" s="372"/>
      <c r="K19" s="248"/>
    </row>
    <row r="20" spans="2:11" ht="15" customHeight="1">
      <c r="B20" s="251"/>
      <c r="C20" s="252"/>
      <c r="D20" s="252"/>
      <c r="E20" s="253" t="s">
        <v>1020</v>
      </c>
      <c r="F20" s="372" t="s">
        <v>1021</v>
      </c>
      <c r="G20" s="372"/>
      <c r="H20" s="372"/>
      <c r="I20" s="372"/>
      <c r="J20" s="372"/>
      <c r="K20" s="248"/>
    </row>
    <row r="21" spans="2:11" ht="15" customHeight="1">
      <c r="B21" s="251"/>
      <c r="C21" s="252"/>
      <c r="D21" s="252"/>
      <c r="E21" s="253" t="s">
        <v>1022</v>
      </c>
      <c r="F21" s="372" t="s">
        <v>1023</v>
      </c>
      <c r="G21" s="372"/>
      <c r="H21" s="372"/>
      <c r="I21" s="372"/>
      <c r="J21" s="372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2" t="s">
        <v>1024</v>
      </c>
      <c r="D23" s="372"/>
      <c r="E23" s="372"/>
      <c r="F23" s="372"/>
      <c r="G23" s="372"/>
      <c r="H23" s="372"/>
      <c r="I23" s="372"/>
      <c r="J23" s="372"/>
      <c r="K23" s="248"/>
    </row>
    <row r="24" spans="2:11" ht="15" customHeight="1">
      <c r="B24" s="251"/>
      <c r="C24" s="372" t="s">
        <v>1025</v>
      </c>
      <c r="D24" s="372"/>
      <c r="E24" s="372"/>
      <c r="F24" s="372"/>
      <c r="G24" s="372"/>
      <c r="H24" s="372"/>
      <c r="I24" s="372"/>
      <c r="J24" s="372"/>
      <c r="K24" s="248"/>
    </row>
    <row r="25" spans="2:11" ht="15" customHeight="1">
      <c r="B25" s="251"/>
      <c r="C25" s="250"/>
      <c r="D25" s="372" t="s">
        <v>1026</v>
      </c>
      <c r="E25" s="372"/>
      <c r="F25" s="372"/>
      <c r="G25" s="372"/>
      <c r="H25" s="372"/>
      <c r="I25" s="372"/>
      <c r="J25" s="372"/>
      <c r="K25" s="248"/>
    </row>
    <row r="26" spans="2:11" ht="15" customHeight="1">
      <c r="B26" s="251"/>
      <c r="C26" s="252"/>
      <c r="D26" s="372" t="s">
        <v>1027</v>
      </c>
      <c r="E26" s="372"/>
      <c r="F26" s="372"/>
      <c r="G26" s="372"/>
      <c r="H26" s="372"/>
      <c r="I26" s="372"/>
      <c r="J26" s="372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2" t="s">
        <v>1028</v>
      </c>
      <c r="E28" s="372"/>
      <c r="F28" s="372"/>
      <c r="G28" s="372"/>
      <c r="H28" s="372"/>
      <c r="I28" s="372"/>
      <c r="J28" s="372"/>
      <c r="K28" s="248"/>
    </row>
    <row r="29" spans="2:11" ht="15" customHeight="1">
      <c r="B29" s="251"/>
      <c r="C29" s="252"/>
      <c r="D29" s="372" t="s">
        <v>1029</v>
      </c>
      <c r="E29" s="372"/>
      <c r="F29" s="372"/>
      <c r="G29" s="372"/>
      <c r="H29" s="372"/>
      <c r="I29" s="372"/>
      <c r="J29" s="372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2" t="s">
        <v>1030</v>
      </c>
      <c r="E31" s="372"/>
      <c r="F31" s="372"/>
      <c r="G31" s="372"/>
      <c r="H31" s="372"/>
      <c r="I31" s="372"/>
      <c r="J31" s="372"/>
      <c r="K31" s="248"/>
    </row>
    <row r="32" spans="2:11" ht="15" customHeight="1">
      <c r="B32" s="251"/>
      <c r="C32" s="252"/>
      <c r="D32" s="372" t="s">
        <v>1031</v>
      </c>
      <c r="E32" s="372"/>
      <c r="F32" s="372"/>
      <c r="G32" s="372"/>
      <c r="H32" s="372"/>
      <c r="I32" s="372"/>
      <c r="J32" s="372"/>
      <c r="K32" s="248"/>
    </row>
    <row r="33" spans="2:11" ht="15" customHeight="1">
      <c r="B33" s="251"/>
      <c r="C33" s="252"/>
      <c r="D33" s="372" t="s">
        <v>1032</v>
      </c>
      <c r="E33" s="372"/>
      <c r="F33" s="372"/>
      <c r="G33" s="372"/>
      <c r="H33" s="372"/>
      <c r="I33" s="372"/>
      <c r="J33" s="372"/>
      <c r="K33" s="248"/>
    </row>
    <row r="34" spans="2:11" ht="15" customHeight="1">
      <c r="B34" s="251"/>
      <c r="C34" s="252"/>
      <c r="D34" s="250"/>
      <c r="E34" s="254" t="s">
        <v>124</v>
      </c>
      <c r="F34" s="250"/>
      <c r="G34" s="372" t="s">
        <v>1033</v>
      </c>
      <c r="H34" s="372"/>
      <c r="I34" s="372"/>
      <c r="J34" s="372"/>
      <c r="K34" s="248"/>
    </row>
    <row r="35" spans="2:11" ht="30.75" customHeight="1">
      <c r="B35" s="251"/>
      <c r="C35" s="252"/>
      <c r="D35" s="250"/>
      <c r="E35" s="254" t="s">
        <v>1034</v>
      </c>
      <c r="F35" s="250"/>
      <c r="G35" s="372" t="s">
        <v>1035</v>
      </c>
      <c r="H35" s="372"/>
      <c r="I35" s="372"/>
      <c r="J35" s="372"/>
      <c r="K35" s="248"/>
    </row>
    <row r="36" spans="2:11" ht="15" customHeight="1">
      <c r="B36" s="251"/>
      <c r="C36" s="252"/>
      <c r="D36" s="250"/>
      <c r="E36" s="254" t="s">
        <v>54</v>
      </c>
      <c r="F36" s="250"/>
      <c r="G36" s="372" t="s">
        <v>1036</v>
      </c>
      <c r="H36" s="372"/>
      <c r="I36" s="372"/>
      <c r="J36" s="372"/>
      <c r="K36" s="248"/>
    </row>
    <row r="37" spans="2:11" ht="15" customHeight="1">
      <c r="B37" s="251"/>
      <c r="C37" s="252"/>
      <c r="D37" s="250"/>
      <c r="E37" s="254" t="s">
        <v>125</v>
      </c>
      <c r="F37" s="250"/>
      <c r="G37" s="372" t="s">
        <v>1037</v>
      </c>
      <c r="H37" s="372"/>
      <c r="I37" s="372"/>
      <c r="J37" s="372"/>
      <c r="K37" s="248"/>
    </row>
    <row r="38" spans="2:11" ht="15" customHeight="1">
      <c r="B38" s="251"/>
      <c r="C38" s="252"/>
      <c r="D38" s="250"/>
      <c r="E38" s="254" t="s">
        <v>126</v>
      </c>
      <c r="F38" s="250"/>
      <c r="G38" s="372" t="s">
        <v>1038</v>
      </c>
      <c r="H38" s="372"/>
      <c r="I38" s="372"/>
      <c r="J38" s="372"/>
      <c r="K38" s="248"/>
    </row>
    <row r="39" spans="2:11" ht="15" customHeight="1">
      <c r="B39" s="251"/>
      <c r="C39" s="252"/>
      <c r="D39" s="250"/>
      <c r="E39" s="254" t="s">
        <v>127</v>
      </c>
      <c r="F39" s="250"/>
      <c r="G39" s="372" t="s">
        <v>1039</v>
      </c>
      <c r="H39" s="372"/>
      <c r="I39" s="372"/>
      <c r="J39" s="372"/>
      <c r="K39" s="248"/>
    </row>
    <row r="40" spans="2:11" ht="15" customHeight="1">
      <c r="B40" s="251"/>
      <c r="C40" s="252"/>
      <c r="D40" s="250"/>
      <c r="E40" s="254" t="s">
        <v>1040</v>
      </c>
      <c r="F40" s="250"/>
      <c r="G40" s="372" t="s">
        <v>1041</v>
      </c>
      <c r="H40" s="372"/>
      <c r="I40" s="372"/>
      <c r="J40" s="372"/>
      <c r="K40" s="248"/>
    </row>
    <row r="41" spans="2:11" ht="15" customHeight="1">
      <c r="B41" s="251"/>
      <c r="C41" s="252"/>
      <c r="D41" s="250"/>
      <c r="E41" s="254"/>
      <c r="F41" s="250"/>
      <c r="G41" s="372" t="s">
        <v>1042</v>
      </c>
      <c r="H41" s="372"/>
      <c r="I41" s="372"/>
      <c r="J41" s="372"/>
      <c r="K41" s="248"/>
    </row>
    <row r="42" spans="2:11" ht="15" customHeight="1">
      <c r="B42" s="251"/>
      <c r="C42" s="252"/>
      <c r="D42" s="250"/>
      <c r="E42" s="254" t="s">
        <v>1043</v>
      </c>
      <c r="F42" s="250"/>
      <c r="G42" s="372" t="s">
        <v>1044</v>
      </c>
      <c r="H42" s="372"/>
      <c r="I42" s="372"/>
      <c r="J42" s="372"/>
      <c r="K42" s="248"/>
    </row>
    <row r="43" spans="2:11" ht="15" customHeight="1">
      <c r="B43" s="251"/>
      <c r="C43" s="252"/>
      <c r="D43" s="250"/>
      <c r="E43" s="254" t="s">
        <v>129</v>
      </c>
      <c r="F43" s="250"/>
      <c r="G43" s="372" t="s">
        <v>1045</v>
      </c>
      <c r="H43" s="372"/>
      <c r="I43" s="372"/>
      <c r="J43" s="372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2" t="s">
        <v>1046</v>
      </c>
      <c r="E45" s="372"/>
      <c r="F45" s="372"/>
      <c r="G45" s="372"/>
      <c r="H45" s="372"/>
      <c r="I45" s="372"/>
      <c r="J45" s="372"/>
      <c r="K45" s="248"/>
    </row>
    <row r="46" spans="2:11" ht="15" customHeight="1">
      <c r="B46" s="251"/>
      <c r="C46" s="252"/>
      <c r="D46" s="252"/>
      <c r="E46" s="372" t="s">
        <v>1047</v>
      </c>
      <c r="F46" s="372"/>
      <c r="G46" s="372"/>
      <c r="H46" s="372"/>
      <c r="I46" s="372"/>
      <c r="J46" s="372"/>
      <c r="K46" s="248"/>
    </row>
    <row r="47" spans="2:11" ht="15" customHeight="1">
      <c r="B47" s="251"/>
      <c r="C47" s="252"/>
      <c r="D47" s="252"/>
      <c r="E47" s="372" t="s">
        <v>1048</v>
      </c>
      <c r="F47" s="372"/>
      <c r="G47" s="372"/>
      <c r="H47" s="372"/>
      <c r="I47" s="372"/>
      <c r="J47" s="372"/>
      <c r="K47" s="248"/>
    </row>
    <row r="48" spans="2:11" ht="15" customHeight="1">
      <c r="B48" s="251"/>
      <c r="C48" s="252"/>
      <c r="D48" s="252"/>
      <c r="E48" s="372" t="s">
        <v>1049</v>
      </c>
      <c r="F48" s="372"/>
      <c r="G48" s="372"/>
      <c r="H48" s="372"/>
      <c r="I48" s="372"/>
      <c r="J48" s="372"/>
      <c r="K48" s="248"/>
    </row>
    <row r="49" spans="2:11" ht="15" customHeight="1">
      <c r="B49" s="251"/>
      <c r="C49" s="252"/>
      <c r="D49" s="372" t="s">
        <v>1050</v>
      </c>
      <c r="E49" s="372"/>
      <c r="F49" s="372"/>
      <c r="G49" s="372"/>
      <c r="H49" s="372"/>
      <c r="I49" s="372"/>
      <c r="J49" s="372"/>
      <c r="K49" s="248"/>
    </row>
    <row r="50" spans="2:11" ht="25.5" customHeight="1">
      <c r="B50" s="247"/>
      <c r="C50" s="374" t="s">
        <v>1051</v>
      </c>
      <c r="D50" s="374"/>
      <c r="E50" s="374"/>
      <c r="F50" s="374"/>
      <c r="G50" s="374"/>
      <c r="H50" s="374"/>
      <c r="I50" s="374"/>
      <c r="J50" s="374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2" t="s">
        <v>1052</v>
      </c>
      <c r="D52" s="372"/>
      <c r="E52" s="372"/>
      <c r="F52" s="372"/>
      <c r="G52" s="372"/>
      <c r="H52" s="372"/>
      <c r="I52" s="372"/>
      <c r="J52" s="372"/>
      <c r="K52" s="248"/>
    </row>
    <row r="53" spans="2:11" ht="15" customHeight="1">
      <c r="B53" s="247"/>
      <c r="C53" s="372" t="s">
        <v>1053</v>
      </c>
      <c r="D53" s="372"/>
      <c r="E53" s="372"/>
      <c r="F53" s="372"/>
      <c r="G53" s="372"/>
      <c r="H53" s="372"/>
      <c r="I53" s="372"/>
      <c r="J53" s="372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2" t="s">
        <v>1054</v>
      </c>
      <c r="D55" s="372"/>
      <c r="E55" s="372"/>
      <c r="F55" s="372"/>
      <c r="G55" s="372"/>
      <c r="H55" s="372"/>
      <c r="I55" s="372"/>
      <c r="J55" s="372"/>
      <c r="K55" s="248"/>
    </row>
    <row r="56" spans="2:11" ht="15" customHeight="1">
      <c r="B56" s="247"/>
      <c r="C56" s="252"/>
      <c r="D56" s="372" t="s">
        <v>1055</v>
      </c>
      <c r="E56" s="372"/>
      <c r="F56" s="372"/>
      <c r="G56" s="372"/>
      <c r="H56" s="372"/>
      <c r="I56" s="372"/>
      <c r="J56" s="372"/>
      <c r="K56" s="248"/>
    </row>
    <row r="57" spans="2:11" ht="15" customHeight="1">
      <c r="B57" s="247"/>
      <c r="C57" s="252"/>
      <c r="D57" s="372" t="s">
        <v>1056</v>
      </c>
      <c r="E57" s="372"/>
      <c r="F57" s="372"/>
      <c r="G57" s="372"/>
      <c r="H57" s="372"/>
      <c r="I57" s="372"/>
      <c r="J57" s="372"/>
      <c r="K57" s="248"/>
    </row>
    <row r="58" spans="2:11" ht="15" customHeight="1">
      <c r="B58" s="247"/>
      <c r="C58" s="252"/>
      <c r="D58" s="372" t="s">
        <v>1057</v>
      </c>
      <c r="E58" s="372"/>
      <c r="F58" s="372"/>
      <c r="G58" s="372"/>
      <c r="H58" s="372"/>
      <c r="I58" s="372"/>
      <c r="J58" s="372"/>
      <c r="K58" s="248"/>
    </row>
    <row r="59" spans="2:11" ht="15" customHeight="1">
      <c r="B59" s="247"/>
      <c r="C59" s="252"/>
      <c r="D59" s="372" t="s">
        <v>1058</v>
      </c>
      <c r="E59" s="372"/>
      <c r="F59" s="372"/>
      <c r="G59" s="372"/>
      <c r="H59" s="372"/>
      <c r="I59" s="372"/>
      <c r="J59" s="372"/>
      <c r="K59" s="248"/>
    </row>
    <row r="60" spans="2:11" ht="15" customHeight="1">
      <c r="B60" s="247"/>
      <c r="C60" s="252"/>
      <c r="D60" s="375" t="s">
        <v>1059</v>
      </c>
      <c r="E60" s="375"/>
      <c r="F60" s="375"/>
      <c r="G60" s="375"/>
      <c r="H60" s="375"/>
      <c r="I60" s="375"/>
      <c r="J60" s="375"/>
      <c r="K60" s="248"/>
    </row>
    <row r="61" spans="2:11" ht="15" customHeight="1">
      <c r="B61" s="247"/>
      <c r="C61" s="252"/>
      <c r="D61" s="372" t="s">
        <v>1060</v>
      </c>
      <c r="E61" s="372"/>
      <c r="F61" s="372"/>
      <c r="G61" s="372"/>
      <c r="H61" s="372"/>
      <c r="I61" s="372"/>
      <c r="J61" s="372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2" t="s">
        <v>1061</v>
      </c>
      <c r="E63" s="372"/>
      <c r="F63" s="372"/>
      <c r="G63" s="372"/>
      <c r="H63" s="372"/>
      <c r="I63" s="372"/>
      <c r="J63" s="372"/>
      <c r="K63" s="248"/>
    </row>
    <row r="64" spans="2:11" ht="15" customHeight="1">
      <c r="B64" s="247"/>
      <c r="C64" s="252"/>
      <c r="D64" s="375" t="s">
        <v>1062</v>
      </c>
      <c r="E64" s="375"/>
      <c r="F64" s="375"/>
      <c r="G64" s="375"/>
      <c r="H64" s="375"/>
      <c r="I64" s="375"/>
      <c r="J64" s="375"/>
      <c r="K64" s="248"/>
    </row>
    <row r="65" spans="2:11" ht="15" customHeight="1">
      <c r="B65" s="247"/>
      <c r="C65" s="252"/>
      <c r="D65" s="372" t="s">
        <v>1063</v>
      </c>
      <c r="E65" s="372"/>
      <c r="F65" s="372"/>
      <c r="G65" s="372"/>
      <c r="H65" s="372"/>
      <c r="I65" s="372"/>
      <c r="J65" s="372"/>
      <c r="K65" s="248"/>
    </row>
    <row r="66" spans="2:11" ht="15" customHeight="1">
      <c r="B66" s="247"/>
      <c r="C66" s="252"/>
      <c r="D66" s="372" t="s">
        <v>1064</v>
      </c>
      <c r="E66" s="372"/>
      <c r="F66" s="372"/>
      <c r="G66" s="372"/>
      <c r="H66" s="372"/>
      <c r="I66" s="372"/>
      <c r="J66" s="372"/>
      <c r="K66" s="248"/>
    </row>
    <row r="67" spans="2:11" ht="15" customHeight="1">
      <c r="B67" s="247"/>
      <c r="C67" s="252"/>
      <c r="D67" s="372" t="s">
        <v>1065</v>
      </c>
      <c r="E67" s="372"/>
      <c r="F67" s="372"/>
      <c r="G67" s="372"/>
      <c r="H67" s="372"/>
      <c r="I67" s="372"/>
      <c r="J67" s="372"/>
      <c r="K67" s="248"/>
    </row>
    <row r="68" spans="2:11" ht="15" customHeight="1">
      <c r="B68" s="247"/>
      <c r="C68" s="252"/>
      <c r="D68" s="372" t="s">
        <v>1066</v>
      </c>
      <c r="E68" s="372"/>
      <c r="F68" s="372"/>
      <c r="G68" s="372"/>
      <c r="H68" s="372"/>
      <c r="I68" s="372"/>
      <c r="J68" s="372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6" t="s">
        <v>112</v>
      </c>
      <c r="D73" s="376"/>
      <c r="E73" s="376"/>
      <c r="F73" s="376"/>
      <c r="G73" s="376"/>
      <c r="H73" s="376"/>
      <c r="I73" s="376"/>
      <c r="J73" s="376"/>
      <c r="K73" s="265"/>
    </row>
    <row r="74" spans="2:11" ht="17.25" customHeight="1">
      <c r="B74" s="264"/>
      <c r="C74" s="266" t="s">
        <v>1067</v>
      </c>
      <c r="D74" s="266"/>
      <c r="E74" s="266"/>
      <c r="F74" s="266" t="s">
        <v>1068</v>
      </c>
      <c r="G74" s="267"/>
      <c r="H74" s="266" t="s">
        <v>125</v>
      </c>
      <c r="I74" s="266" t="s">
        <v>58</v>
      </c>
      <c r="J74" s="266" t="s">
        <v>1069</v>
      </c>
      <c r="K74" s="265"/>
    </row>
    <row r="75" spans="2:11" ht="17.25" customHeight="1">
      <c r="B75" s="264"/>
      <c r="C75" s="268" t="s">
        <v>1070</v>
      </c>
      <c r="D75" s="268"/>
      <c r="E75" s="268"/>
      <c r="F75" s="269" t="s">
        <v>1071</v>
      </c>
      <c r="G75" s="270"/>
      <c r="H75" s="268"/>
      <c r="I75" s="268"/>
      <c r="J75" s="268" t="s">
        <v>1072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54</v>
      </c>
      <c r="D77" s="271"/>
      <c r="E77" s="271"/>
      <c r="F77" s="273" t="s">
        <v>1073</v>
      </c>
      <c r="G77" s="272"/>
      <c r="H77" s="254" t="s">
        <v>1074</v>
      </c>
      <c r="I77" s="254" t="s">
        <v>1075</v>
      </c>
      <c r="J77" s="254">
        <v>20</v>
      </c>
      <c r="K77" s="265"/>
    </row>
    <row r="78" spans="2:11" ht="15" customHeight="1">
      <c r="B78" s="264"/>
      <c r="C78" s="254" t="s">
        <v>1076</v>
      </c>
      <c r="D78" s="254"/>
      <c r="E78" s="254"/>
      <c r="F78" s="273" t="s">
        <v>1073</v>
      </c>
      <c r="G78" s="272"/>
      <c r="H78" s="254" t="s">
        <v>1077</v>
      </c>
      <c r="I78" s="254" t="s">
        <v>1075</v>
      </c>
      <c r="J78" s="254">
        <v>120</v>
      </c>
      <c r="K78" s="265"/>
    </row>
    <row r="79" spans="2:11" ht="15" customHeight="1">
      <c r="B79" s="274"/>
      <c r="C79" s="254" t="s">
        <v>1078</v>
      </c>
      <c r="D79" s="254"/>
      <c r="E79" s="254"/>
      <c r="F79" s="273" t="s">
        <v>1079</v>
      </c>
      <c r="G79" s="272"/>
      <c r="H79" s="254" t="s">
        <v>1080</v>
      </c>
      <c r="I79" s="254" t="s">
        <v>1075</v>
      </c>
      <c r="J79" s="254">
        <v>50</v>
      </c>
      <c r="K79" s="265"/>
    </row>
    <row r="80" spans="2:11" ht="15" customHeight="1">
      <c r="B80" s="274"/>
      <c r="C80" s="254" t="s">
        <v>1081</v>
      </c>
      <c r="D80" s="254"/>
      <c r="E80" s="254"/>
      <c r="F80" s="273" t="s">
        <v>1073</v>
      </c>
      <c r="G80" s="272"/>
      <c r="H80" s="254" t="s">
        <v>1082</v>
      </c>
      <c r="I80" s="254" t="s">
        <v>1083</v>
      </c>
      <c r="J80" s="254"/>
      <c r="K80" s="265"/>
    </row>
    <row r="81" spans="2:11" ht="15" customHeight="1">
      <c r="B81" s="274"/>
      <c r="C81" s="275" t="s">
        <v>1084</v>
      </c>
      <c r="D81" s="275"/>
      <c r="E81" s="275"/>
      <c r="F81" s="276" t="s">
        <v>1079</v>
      </c>
      <c r="G81" s="275"/>
      <c r="H81" s="275" t="s">
        <v>1085</v>
      </c>
      <c r="I81" s="275" t="s">
        <v>1075</v>
      </c>
      <c r="J81" s="275">
        <v>15</v>
      </c>
      <c r="K81" s="265"/>
    </row>
    <row r="82" spans="2:11" ht="15" customHeight="1">
      <c r="B82" s="274"/>
      <c r="C82" s="275" t="s">
        <v>1086</v>
      </c>
      <c r="D82" s="275"/>
      <c r="E82" s="275"/>
      <c r="F82" s="276" t="s">
        <v>1079</v>
      </c>
      <c r="G82" s="275"/>
      <c r="H82" s="275" t="s">
        <v>1087</v>
      </c>
      <c r="I82" s="275" t="s">
        <v>1075</v>
      </c>
      <c r="J82" s="275">
        <v>15</v>
      </c>
      <c r="K82" s="265"/>
    </row>
    <row r="83" spans="2:11" ht="15" customHeight="1">
      <c r="B83" s="274"/>
      <c r="C83" s="275" t="s">
        <v>1088</v>
      </c>
      <c r="D83" s="275"/>
      <c r="E83" s="275"/>
      <c r="F83" s="276" t="s">
        <v>1079</v>
      </c>
      <c r="G83" s="275"/>
      <c r="H83" s="275" t="s">
        <v>1089</v>
      </c>
      <c r="I83" s="275" t="s">
        <v>1075</v>
      </c>
      <c r="J83" s="275">
        <v>20</v>
      </c>
      <c r="K83" s="265"/>
    </row>
    <row r="84" spans="2:11" ht="15" customHeight="1">
      <c r="B84" s="274"/>
      <c r="C84" s="275" t="s">
        <v>1090</v>
      </c>
      <c r="D84" s="275"/>
      <c r="E84" s="275"/>
      <c r="F84" s="276" t="s">
        <v>1079</v>
      </c>
      <c r="G84" s="275"/>
      <c r="H84" s="275" t="s">
        <v>1091</v>
      </c>
      <c r="I84" s="275" t="s">
        <v>1075</v>
      </c>
      <c r="J84" s="275">
        <v>20</v>
      </c>
      <c r="K84" s="265"/>
    </row>
    <row r="85" spans="2:11" ht="15" customHeight="1">
      <c r="B85" s="274"/>
      <c r="C85" s="254" t="s">
        <v>1092</v>
      </c>
      <c r="D85" s="254"/>
      <c r="E85" s="254"/>
      <c r="F85" s="273" t="s">
        <v>1079</v>
      </c>
      <c r="G85" s="272"/>
      <c r="H85" s="254" t="s">
        <v>1093</v>
      </c>
      <c r="I85" s="254" t="s">
        <v>1075</v>
      </c>
      <c r="J85" s="254">
        <v>50</v>
      </c>
      <c r="K85" s="265"/>
    </row>
    <row r="86" spans="2:11" ht="15" customHeight="1">
      <c r="B86" s="274"/>
      <c r="C86" s="254" t="s">
        <v>1094</v>
      </c>
      <c r="D86" s="254"/>
      <c r="E86" s="254"/>
      <c r="F86" s="273" t="s">
        <v>1079</v>
      </c>
      <c r="G86" s="272"/>
      <c r="H86" s="254" t="s">
        <v>1095</v>
      </c>
      <c r="I86" s="254" t="s">
        <v>1075</v>
      </c>
      <c r="J86" s="254">
        <v>20</v>
      </c>
      <c r="K86" s="265"/>
    </row>
    <row r="87" spans="2:11" ht="15" customHeight="1">
      <c r="B87" s="274"/>
      <c r="C87" s="254" t="s">
        <v>1096</v>
      </c>
      <c r="D87" s="254"/>
      <c r="E87" s="254"/>
      <c r="F87" s="273" t="s">
        <v>1079</v>
      </c>
      <c r="G87" s="272"/>
      <c r="H87" s="254" t="s">
        <v>1097</v>
      </c>
      <c r="I87" s="254" t="s">
        <v>1075</v>
      </c>
      <c r="J87" s="254">
        <v>20</v>
      </c>
      <c r="K87" s="265"/>
    </row>
    <row r="88" spans="2:11" ht="15" customHeight="1">
      <c r="B88" s="274"/>
      <c r="C88" s="254" t="s">
        <v>1098</v>
      </c>
      <c r="D88" s="254"/>
      <c r="E88" s="254"/>
      <c r="F88" s="273" t="s">
        <v>1079</v>
      </c>
      <c r="G88" s="272"/>
      <c r="H88" s="254" t="s">
        <v>1099</v>
      </c>
      <c r="I88" s="254" t="s">
        <v>1075</v>
      </c>
      <c r="J88" s="254">
        <v>50</v>
      </c>
      <c r="K88" s="265"/>
    </row>
    <row r="89" spans="2:11" ht="15" customHeight="1">
      <c r="B89" s="274"/>
      <c r="C89" s="254" t="s">
        <v>1100</v>
      </c>
      <c r="D89" s="254"/>
      <c r="E89" s="254"/>
      <c r="F89" s="273" t="s">
        <v>1079</v>
      </c>
      <c r="G89" s="272"/>
      <c r="H89" s="254" t="s">
        <v>1100</v>
      </c>
      <c r="I89" s="254" t="s">
        <v>1075</v>
      </c>
      <c r="J89" s="254">
        <v>50</v>
      </c>
      <c r="K89" s="265"/>
    </row>
    <row r="90" spans="2:11" ht="15" customHeight="1">
      <c r="B90" s="274"/>
      <c r="C90" s="254" t="s">
        <v>130</v>
      </c>
      <c r="D90" s="254"/>
      <c r="E90" s="254"/>
      <c r="F90" s="273" t="s">
        <v>1079</v>
      </c>
      <c r="G90" s="272"/>
      <c r="H90" s="254" t="s">
        <v>1101</v>
      </c>
      <c r="I90" s="254" t="s">
        <v>1075</v>
      </c>
      <c r="J90" s="254">
        <v>255</v>
      </c>
      <c r="K90" s="265"/>
    </row>
    <row r="91" spans="2:11" ht="15" customHeight="1">
      <c r="B91" s="274"/>
      <c r="C91" s="254" t="s">
        <v>1102</v>
      </c>
      <c r="D91" s="254"/>
      <c r="E91" s="254"/>
      <c r="F91" s="273" t="s">
        <v>1073</v>
      </c>
      <c r="G91" s="272"/>
      <c r="H91" s="254" t="s">
        <v>1103</v>
      </c>
      <c r="I91" s="254" t="s">
        <v>1104</v>
      </c>
      <c r="J91" s="254"/>
      <c r="K91" s="265"/>
    </row>
    <row r="92" spans="2:11" ht="15" customHeight="1">
      <c r="B92" s="274"/>
      <c r="C92" s="254" t="s">
        <v>1105</v>
      </c>
      <c r="D92" s="254"/>
      <c r="E92" s="254"/>
      <c r="F92" s="273" t="s">
        <v>1073</v>
      </c>
      <c r="G92" s="272"/>
      <c r="H92" s="254" t="s">
        <v>1106</v>
      </c>
      <c r="I92" s="254" t="s">
        <v>1107</v>
      </c>
      <c r="J92" s="254"/>
      <c r="K92" s="265"/>
    </row>
    <row r="93" spans="2:11" ht="15" customHeight="1">
      <c r="B93" s="274"/>
      <c r="C93" s="254" t="s">
        <v>1108</v>
      </c>
      <c r="D93" s="254"/>
      <c r="E93" s="254"/>
      <c r="F93" s="273" t="s">
        <v>1073</v>
      </c>
      <c r="G93" s="272"/>
      <c r="H93" s="254" t="s">
        <v>1108</v>
      </c>
      <c r="I93" s="254" t="s">
        <v>1107</v>
      </c>
      <c r="J93" s="254"/>
      <c r="K93" s="265"/>
    </row>
    <row r="94" spans="2:11" ht="15" customHeight="1">
      <c r="B94" s="274"/>
      <c r="C94" s="254" t="s">
        <v>39</v>
      </c>
      <c r="D94" s="254"/>
      <c r="E94" s="254"/>
      <c r="F94" s="273" t="s">
        <v>1073</v>
      </c>
      <c r="G94" s="272"/>
      <c r="H94" s="254" t="s">
        <v>1109</v>
      </c>
      <c r="I94" s="254" t="s">
        <v>1107</v>
      </c>
      <c r="J94" s="254"/>
      <c r="K94" s="265"/>
    </row>
    <row r="95" spans="2:11" ht="15" customHeight="1">
      <c r="B95" s="274"/>
      <c r="C95" s="254" t="s">
        <v>49</v>
      </c>
      <c r="D95" s="254"/>
      <c r="E95" s="254"/>
      <c r="F95" s="273" t="s">
        <v>1073</v>
      </c>
      <c r="G95" s="272"/>
      <c r="H95" s="254" t="s">
        <v>1110</v>
      </c>
      <c r="I95" s="254" t="s">
        <v>1107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6" t="s">
        <v>1111</v>
      </c>
      <c r="D100" s="376"/>
      <c r="E100" s="376"/>
      <c r="F100" s="376"/>
      <c r="G100" s="376"/>
      <c r="H100" s="376"/>
      <c r="I100" s="376"/>
      <c r="J100" s="376"/>
      <c r="K100" s="265"/>
    </row>
    <row r="101" spans="2:11" ht="17.25" customHeight="1">
      <c r="B101" s="264"/>
      <c r="C101" s="266" t="s">
        <v>1067</v>
      </c>
      <c r="D101" s="266"/>
      <c r="E101" s="266"/>
      <c r="F101" s="266" t="s">
        <v>1068</v>
      </c>
      <c r="G101" s="267"/>
      <c r="H101" s="266" t="s">
        <v>125</v>
      </c>
      <c r="I101" s="266" t="s">
        <v>58</v>
      </c>
      <c r="J101" s="266" t="s">
        <v>1069</v>
      </c>
      <c r="K101" s="265"/>
    </row>
    <row r="102" spans="2:11" ht="17.25" customHeight="1">
      <c r="B102" s="264"/>
      <c r="C102" s="268" t="s">
        <v>1070</v>
      </c>
      <c r="D102" s="268"/>
      <c r="E102" s="268"/>
      <c r="F102" s="269" t="s">
        <v>1071</v>
      </c>
      <c r="G102" s="270"/>
      <c r="H102" s="268"/>
      <c r="I102" s="268"/>
      <c r="J102" s="268" t="s">
        <v>1072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54</v>
      </c>
      <c r="D104" s="271"/>
      <c r="E104" s="271"/>
      <c r="F104" s="273" t="s">
        <v>1073</v>
      </c>
      <c r="G104" s="282"/>
      <c r="H104" s="254" t="s">
        <v>1112</v>
      </c>
      <c r="I104" s="254" t="s">
        <v>1075</v>
      </c>
      <c r="J104" s="254">
        <v>20</v>
      </c>
      <c r="K104" s="265"/>
    </row>
    <row r="105" spans="2:11" ht="15" customHeight="1">
      <c r="B105" s="264"/>
      <c r="C105" s="254" t="s">
        <v>1076</v>
      </c>
      <c r="D105" s="254"/>
      <c r="E105" s="254"/>
      <c r="F105" s="273" t="s">
        <v>1073</v>
      </c>
      <c r="G105" s="254"/>
      <c r="H105" s="254" t="s">
        <v>1112</v>
      </c>
      <c r="I105" s="254" t="s">
        <v>1075</v>
      </c>
      <c r="J105" s="254">
        <v>120</v>
      </c>
      <c r="K105" s="265"/>
    </row>
    <row r="106" spans="2:11" ht="15" customHeight="1">
      <c r="B106" s="274"/>
      <c r="C106" s="254" t="s">
        <v>1078</v>
      </c>
      <c r="D106" s="254"/>
      <c r="E106" s="254"/>
      <c r="F106" s="273" t="s">
        <v>1079</v>
      </c>
      <c r="G106" s="254"/>
      <c r="H106" s="254" t="s">
        <v>1112</v>
      </c>
      <c r="I106" s="254" t="s">
        <v>1075</v>
      </c>
      <c r="J106" s="254">
        <v>50</v>
      </c>
      <c r="K106" s="265"/>
    </row>
    <row r="107" spans="2:11" ht="15" customHeight="1">
      <c r="B107" s="274"/>
      <c r="C107" s="254" t="s">
        <v>1081</v>
      </c>
      <c r="D107" s="254"/>
      <c r="E107" s="254"/>
      <c r="F107" s="273" t="s">
        <v>1073</v>
      </c>
      <c r="G107" s="254"/>
      <c r="H107" s="254" t="s">
        <v>1112</v>
      </c>
      <c r="I107" s="254" t="s">
        <v>1083</v>
      </c>
      <c r="J107" s="254"/>
      <c r="K107" s="265"/>
    </row>
    <row r="108" spans="2:11" ht="15" customHeight="1">
      <c r="B108" s="274"/>
      <c r="C108" s="254" t="s">
        <v>1092</v>
      </c>
      <c r="D108" s="254"/>
      <c r="E108" s="254"/>
      <c r="F108" s="273" t="s">
        <v>1079</v>
      </c>
      <c r="G108" s="254"/>
      <c r="H108" s="254" t="s">
        <v>1112</v>
      </c>
      <c r="I108" s="254" t="s">
        <v>1075</v>
      </c>
      <c r="J108" s="254">
        <v>50</v>
      </c>
      <c r="K108" s="265"/>
    </row>
    <row r="109" spans="2:11" ht="15" customHeight="1">
      <c r="B109" s="274"/>
      <c r="C109" s="254" t="s">
        <v>1100</v>
      </c>
      <c r="D109" s="254"/>
      <c r="E109" s="254"/>
      <c r="F109" s="273" t="s">
        <v>1079</v>
      </c>
      <c r="G109" s="254"/>
      <c r="H109" s="254" t="s">
        <v>1112</v>
      </c>
      <c r="I109" s="254" t="s">
        <v>1075</v>
      </c>
      <c r="J109" s="254">
        <v>50</v>
      </c>
      <c r="K109" s="265"/>
    </row>
    <row r="110" spans="2:11" ht="15" customHeight="1">
      <c r="B110" s="274"/>
      <c r="C110" s="254" t="s">
        <v>1098</v>
      </c>
      <c r="D110" s="254"/>
      <c r="E110" s="254"/>
      <c r="F110" s="273" t="s">
        <v>1079</v>
      </c>
      <c r="G110" s="254"/>
      <c r="H110" s="254" t="s">
        <v>1112</v>
      </c>
      <c r="I110" s="254" t="s">
        <v>1075</v>
      </c>
      <c r="J110" s="254">
        <v>50</v>
      </c>
      <c r="K110" s="265"/>
    </row>
    <row r="111" spans="2:11" ht="15" customHeight="1">
      <c r="B111" s="274"/>
      <c r="C111" s="254" t="s">
        <v>54</v>
      </c>
      <c r="D111" s="254"/>
      <c r="E111" s="254"/>
      <c r="F111" s="273" t="s">
        <v>1073</v>
      </c>
      <c r="G111" s="254"/>
      <c r="H111" s="254" t="s">
        <v>1113</v>
      </c>
      <c r="I111" s="254" t="s">
        <v>1075</v>
      </c>
      <c r="J111" s="254">
        <v>20</v>
      </c>
      <c r="K111" s="265"/>
    </row>
    <row r="112" spans="2:11" ht="15" customHeight="1">
      <c r="B112" s="274"/>
      <c r="C112" s="254" t="s">
        <v>1114</v>
      </c>
      <c r="D112" s="254"/>
      <c r="E112" s="254"/>
      <c r="F112" s="273" t="s">
        <v>1073</v>
      </c>
      <c r="G112" s="254"/>
      <c r="H112" s="254" t="s">
        <v>1115</v>
      </c>
      <c r="I112" s="254" t="s">
        <v>1075</v>
      </c>
      <c r="J112" s="254">
        <v>120</v>
      </c>
      <c r="K112" s="265"/>
    </row>
    <row r="113" spans="2:11" ht="15" customHeight="1">
      <c r="B113" s="274"/>
      <c r="C113" s="254" t="s">
        <v>39</v>
      </c>
      <c r="D113" s="254"/>
      <c r="E113" s="254"/>
      <c r="F113" s="273" t="s">
        <v>1073</v>
      </c>
      <c r="G113" s="254"/>
      <c r="H113" s="254" t="s">
        <v>1116</v>
      </c>
      <c r="I113" s="254" t="s">
        <v>1107</v>
      </c>
      <c r="J113" s="254"/>
      <c r="K113" s="265"/>
    </row>
    <row r="114" spans="2:11" ht="15" customHeight="1">
      <c r="B114" s="274"/>
      <c r="C114" s="254" t="s">
        <v>49</v>
      </c>
      <c r="D114" s="254"/>
      <c r="E114" s="254"/>
      <c r="F114" s="273" t="s">
        <v>1073</v>
      </c>
      <c r="G114" s="254"/>
      <c r="H114" s="254" t="s">
        <v>1117</v>
      </c>
      <c r="I114" s="254" t="s">
        <v>1107</v>
      </c>
      <c r="J114" s="254"/>
      <c r="K114" s="265"/>
    </row>
    <row r="115" spans="2:11" ht="15" customHeight="1">
      <c r="B115" s="274"/>
      <c r="C115" s="254" t="s">
        <v>58</v>
      </c>
      <c r="D115" s="254"/>
      <c r="E115" s="254"/>
      <c r="F115" s="273" t="s">
        <v>1073</v>
      </c>
      <c r="G115" s="254"/>
      <c r="H115" s="254" t="s">
        <v>1118</v>
      </c>
      <c r="I115" s="254" t="s">
        <v>1119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3" t="s">
        <v>1120</v>
      </c>
      <c r="D120" s="373"/>
      <c r="E120" s="373"/>
      <c r="F120" s="373"/>
      <c r="G120" s="373"/>
      <c r="H120" s="373"/>
      <c r="I120" s="373"/>
      <c r="J120" s="373"/>
      <c r="K120" s="290"/>
    </row>
    <row r="121" spans="2:11" ht="17.25" customHeight="1">
      <c r="B121" s="291"/>
      <c r="C121" s="266" t="s">
        <v>1067</v>
      </c>
      <c r="D121" s="266"/>
      <c r="E121" s="266"/>
      <c r="F121" s="266" t="s">
        <v>1068</v>
      </c>
      <c r="G121" s="267"/>
      <c r="H121" s="266" t="s">
        <v>125</v>
      </c>
      <c r="I121" s="266" t="s">
        <v>58</v>
      </c>
      <c r="J121" s="266" t="s">
        <v>1069</v>
      </c>
      <c r="K121" s="292"/>
    </row>
    <row r="122" spans="2:11" ht="17.25" customHeight="1">
      <c r="B122" s="291"/>
      <c r="C122" s="268" t="s">
        <v>1070</v>
      </c>
      <c r="D122" s="268"/>
      <c r="E122" s="268"/>
      <c r="F122" s="269" t="s">
        <v>1071</v>
      </c>
      <c r="G122" s="270"/>
      <c r="H122" s="268"/>
      <c r="I122" s="268"/>
      <c r="J122" s="268" t="s">
        <v>1072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1076</v>
      </c>
      <c r="D124" s="271"/>
      <c r="E124" s="271"/>
      <c r="F124" s="273" t="s">
        <v>1073</v>
      </c>
      <c r="G124" s="254"/>
      <c r="H124" s="254" t="s">
        <v>1112</v>
      </c>
      <c r="I124" s="254" t="s">
        <v>1075</v>
      </c>
      <c r="J124" s="254">
        <v>120</v>
      </c>
      <c r="K124" s="295"/>
    </row>
    <row r="125" spans="2:11" ht="15" customHeight="1">
      <c r="B125" s="293"/>
      <c r="C125" s="254" t="s">
        <v>1121</v>
      </c>
      <c r="D125" s="254"/>
      <c r="E125" s="254"/>
      <c r="F125" s="273" t="s">
        <v>1073</v>
      </c>
      <c r="G125" s="254"/>
      <c r="H125" s="254" t="s">
        <v>1122</v>
      </c>
      <c r="I125" s="254" t="s">
        <v>1075</v>
      </c>
      <c r="J125" s="254" t="s">
        <v>1123</v>
      </c>
      <c r="K125" s="295"/>
    </row>
    <row r="126" spans="2:11" ht="15" customHeight="1">
      <c r="B126" s="293"/>
      <c r="C126" s="254" t="s">
        <v>1022</v>
      </c>
      <c r="D126" s="254"/>
      <c r="E126" s="254"/>
      <c r="F126" s="273" t="s">
        <v>1073</v>
      </c>
      <c r="G126" s="254"/>
      <c r="H126" s="254" t="s">
        <v>1124</v>
      </c>
      <c r="I126" s="254" t="s">
        <v>1075</v>
      </c>
      <c r="J126" s="254" t="s">
        <v>1123</v>
      </c>
      <c r="K126" s="295"/>
    </row>
    <row r="127" spans="2:11" ht="15" customHeight="1">
      <c r="B127" s="293"/>
      <c r="C127" s="254" t="s">
        <v>1084</v>
      </c>
      <c r="D127" s="254"/>
      <c r="E127" s="254"/>
      <c r="F127" s="273" t="s">
        <v>1079</v>
      </c>
      <c r="G127" s="254"/>
      <c r="H127" s="254" t="s">
        <v>1085</v>
      </c>
      <c r="I127" s="254" t="s">
        <v>1075</v>
      </c>
      <c r="J127" s="254">
        <v>15</v>
      </c>
      <c r="K127" s="295"/>
    </row>
    <row r="128" spans="2:11" ht="15" customHeight="1">
      <c r="B128" s="293"/>
      <c r="C128" s="275" t="s">
        <v>1086</v>
      </c>
      <c r="D128" s="275"/>
      <c r="E128" s="275"/>
      <c r="F128" s="276" t="s">
        <v>1079</v>
      </c>
      <c r="G128" s="275"/>
      <c r="H128" s="275" t="s">
        <v>1087</v>
      </c>
      <c r="I128" s="275" t="s">
        <v>1075</v>
      </c>
      <c r="J128" s="275">
        <v>15</v>
      </c>
      <c r="K128" s="295"/>
    </row>
    <row r="129" spans="2:11" ht="15" customHeight="1">
      <c r="B129" s="293"/>
      <c r="C129" s="275" t="s">
        <v>1088</v>
      </c>
      <c r="D129" s="275"/>
      <c r="E129" s="275"/>
      <c r="F129" s="276" t="s">
        <v>1079</v>
      </c>
      <c r="G129" s="275"/>
      <c r="H129" s="275" t="s">
        <v>1089</v>
      </c>
      <c r="I129" s="275" t="s">
        <v>1075</v>
      </c>
      <c r="J129" s="275">
        <v>20</v>
      </c>
      <c r="K129" s="295"/>
    </row>
    <row r="130" spans="2:11" ht="15" customHeight="1">
      <c r="B130" s="293"/>
      <c r="C130" s="275" t="s">
        <v>1090</v>
      </c>
      <c r="D130" s="275"/>
      <c r="E130" s="275"/>
      <c r="F130" s="276" t="s">
        <v>1079</v>
      </c>
      <c r="G130" s="275"/>
      <c r="H130" s="275" t="s">
        <v>1091</v>
      </c>
      <c r="I130" s="275" t="s">
        <v>1075</v>
      </c>
      <c r="J130" s="275">
        <v>20</v>
      </c>
      <c r="K130" s="295"/>
    </row>
    <row r="131" spans="2:11" ht="15" customHeight="1">
      <c r="B131" s="293"/>
      <c r="C131" s="254" t="s">
        <v>1078</v>
      </c>
      <c r="D131" s="254"/>
      <c r="E131" s="254"/>
      <c r="F131" s="273" t="s">
        <v>1079</v>
      </c>
      <c r="G131" s="254"/>
      <c r="H131" s="254" t="s">
        <v>1112</v>
      </c>
      <c r="I131" s="254" t="s">
        <v>1075</v>
      </c>
      <c r="J131" s="254">
        <v>50</v>
      </c>
      <c r="K131" s="295"/>
    </row>
    <row r="132" spans="2:11" ht="15" customHeight="1">
      <c r="B132" s="293"/>
      <c r="C132" s="254" t="s">
        <v>1092</v>
      </c>
      <c r="D132" s="254"/>
      <c r="E132" s="254"/>
      <c r="F132" s="273" t="s">
        <v>1079</v>
      </c>
      <c r="G132" s="254"/>
      <c r="H132" s="254" t="s">
        <v>1112</v>
      </c>
      <c r="I132" s="254" t="s">
        <v>1075</v>
      </c>
      <c r="J132" s="254">
        <v>50</v>
      </c>
      <c r="K132" s="295"/>
    </row>
    <row r="133" spans="2:11" ht="15" customHeight="1">
      <c r="B133" s="293"/>
      <c r="C133" s="254" t="s">
        <v>1098</v>
      </c>
      <c r="D133" s="254"/>
      <c r="E133" s="254"/>
      <c r="F133" s="273" t="s">
        <v>1079</v>
      </c>
      <c r="G133" s="254"/>
      <c r="H133" s="254" t="s">
        <v>1112</v>
      </c>
      <c r="I133" s="254" t="s">
        <v>1075</v>
      </c>
      <c r="J133" s="254">
        <v>50</v>
      </c>
      <c r="K133" s="295"/>
    </row>
    <row r="134" spans="2:11" ht="15" customHeight="1">
      <c r="B134" s="293"/>
      <c r="C134" s="254" t="s">
        <v>1100</v>
      </c>
      <c r="D134" s="254"/>
      <c r="E134" s="254"/>
      <c r="F134" s="273" t="s">
        <v>1079</v>
      </c>
      <c r="G134" s="254"/>
      <c r="H134" s="254" t="s">
        <v>1112</v>
      </c>
      <c r="I134" s="254" t="s">
        <v>1075</v>
      </c>
      <c r="J134" s="254">
        <v>50</v>
      </c>
      <c r="K134" s="295"/>
    </row>
    <row r="135" spans="2:11" ht="15" customHeight="1">
      <c r="B135" s="293"/>
      <c r="C135" s="254" t="s">
        <v>130</v>
      </c>
      <c r="D135" s="254"/>
      <c r="E135" s="254"/>
      <c r="F135" s="273" t="s">
        <v>1079</v>
      </c>
      <c r="G135" s="254"/>
      <c r="H135" s="254" t="s">
        <v>1125</v>
      </c>
      <c r="I135" s="254" t="s">
        <v>1075</v>
      </c>
      <c r="J135" s="254">
        <v>255</v>
      </c>
      <c r="K135" s="295"/>
    </row>
    <row r="136" spans="2:11" ht="15" customHeight="1">
      <c r="B136" s="293"/>
      <c r="C136" s="254" t="s">
        <v>1102</v>
      </c>
      <c r="D136" s="254"/>
      <c r="E136" s="254"/>
      <c r="F136" s="273" t="s">
        <v>1073</v>
      </c>
      <c r="G136" s="254"/>
      <c r="H136" s="254" t="s">
        <v>1126</v>
      </c>
      <c r="I136" s="254" t="s">
        <v>1104</v>
      </c>
      <c r="J136" s="254"/>
      <c r="K136" s="295"/>
    </row>
    <row r="137" spans="2:11" ht="15" customHeight="1">
      <c r="B137" s="293"/>
      <c r="C137" s="254" t="s">
        <v>1105</v>
      </c>
      <c r="D137" s="254"/>
      <c r="E137" s="254"/>
      <c r="F137" s="273" t="s">
        <v>1073</v>
      </c>
      <c r="G137" s="254"/>
      <c r="H137" s="254" t="s">
        <v>1127</v>
      </c>
      <c r="I137" s="254" t="s">
        <v>1107</v>
      </c>
      <c r="J137" s="254"/>
      <c r="K137" s="295"/>
    </row>
    <row r="138" spans="2:11" ht="15" customHeight="1">
      <c r="B138" s="293"/>
      <c r="C138" s="254" t="s">
        <v>1108</v>
      </c>
      <c r="D138" s="254"/>
      <c r="E138" s="254"/>
      <c r="F138" s="273" t="s">
        <v>1073</v>
      </c>
      <c r="G138" s="254"/>
      <c r="H138" s="254" t="s">
        <v>1108</v>
      </c>
      <c r="I138" s="254" t="s">
        <v>1107</v>
      </c>
      <c r="J138" s="254"/>
      <c r="K138" s="295"/>
    </row>
    <row r="139" spans="2:11" ht="15" customHeight="1">
      <c r="B139" s="293"/>
      <c r="C139" s="254" t="s">
        <v>39</v>
      </c>
      <c r="D139" s="254"/>
      <c r="E139" s="254"/>
      <c r="F139" s="273" t="s">
        <v>1073</v>
      </c>
      <c r="G139" s="254"/>
      <c r="H139" s="254" t="s">
        <v>1128</v>
      </c>
      <c r="I139" s="254" t="s">
        <v>1107</v>
      </c>
      <c r="J139" s="254"/>
      <c r="K139" s="295"/>
    </row>
    <row r="140" spans="2:11" ht="15" customHeight="1">
      <c r="B140" s="293"/>
      <c r="C140" s="254" t="s">
        <v>1129</v>
      </c>
      <c r="D140" s="254"/>
      <c r="E140" s="254"/>
      <c r="F140" s="273" t="s">
        <v>1073</v>
      </c>
      <c r="G140" s="254"/>
      <c r="H140" s="254" t="s">
        <v>1130</v>
      </c>
      <c r="I140" s="254" t="s">
        <v>1107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6" t="s">
        <v>1131</v>
      </c>
      <c r="D145" s="376"/>
      <c r="E145" s="376"/>
      <c r="F145" s="376"/>
      <c r="G145" s="376"/>
      <c r="H145" s="376"/>
      <c r="I145" s="376"/>
      <c r="J145" s="376"/>
      <c r="K145" s="265"/>
    </row>
    <row r="146" spans="2:11" ht="17.25" customHeight="1">
      <c r="B146" s="264"/>
      <c r="C146" s="266" t="s">
        <v>1067</v>
      </c>
      <c r="D146" s="266"/>
      <c r="E146" s="266"/>
      <c r="F146" s="266" t="s">
        <v>1068</v>
      </c>
      <c r="G146" s="267"/>
      <c r="H146" s="266" t="s">
        <v>125</v>
      </c>
      <c r="I146" s="266" t="s">
        <v>58</v>
      </c>
      <c r="J146" s="266" t="s">
        <v>1069</v>
      </c>
      <c r="K146" s="265"/>
    </row>
    <row r="147" spans="2:11" ht="17.25" customHeight="1">
      <c r="B147" s="264"/>
      <c r="C147" s="268" t="s">
        <v>1070</v>
      </c>
      <c r="D147" s="268"/>
      <c r="E147" s="268"/>
      <c r="F147" s="269" t="s">
        <v>1071</v>
      </c>
      <c r="G147" s="270"/>
      <c r="H147" s="268"/>
      <c r="I147" s="268"/>
      <c r="J147" s="268" t="s">
        <v>1072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1076</v>
      </c>
      <c r="D149" s="254"/>
      <c r="E149" s="254"/>
      <c r="F149" s="300" t="s">
        <v>1073</v>
      </c>
      <c r="G149" s="254"/>
      <c r="H149" s="299" t="s">
        <v>1112</v>
      </c>
      <c r="I149" s="299" t="s">
        <v>1075</v>
      </c>
      <c r="J149" s="299">
        <v>120</v>
      </c>
      <c r="K149" s="295"/>
    </row>
    <row r="150" spans="2:11" ht="15" customHeight="1">
      <c r="B150" s="274"/>
      <c r="C150" s="299" t="s">
        <v>1121</v>
      </c>
      <c r="D150" s="254"/>
      <c r="E150" s="254"/>
      <c r="F150" s="300" t="s">
        <v>1073</v>
      </c>
      <c r="G150" s="254"/>
      <c r="H150" s="299" t="s">
        <v>1132</v>
      </c>
      <c r="I150" s="299" t="s">
        <v>1075</v>
      </c>
      <c r="J150" s="299" t="s">
        <v>1123</v>
      </c>
      <c r="K150" s="295"/>
    </row>
    <row r="151" spans="2:11" ht="15" customHeight="1">
      <c r="B151" s="274"/>
      <c r="C151" s="299" t="s">
        <v>1022</v>
      </c>
      <c r="D151" s="254"/>
      <c r="E151" s="254"/>
      <c r="F151" s="300" t="s">
        <v>1073</v>
      </c>
      <c r="G151" s="254"/>
      <c r="H151" s="299" t="s">
        <v>1133</v>
      </c>
      <c r="I151" s="299" t="s">
        <v>1075</v>
      </c>
      <c r="J151" s="299" t="s">
        <v>1123</v>
      </c>
      <c r="K151" s="295"/>
    </row>
    <row r="152" spans="2:11" ht="15" customHeight="1">
      <c r="B152" s="274"/>
      <c r="C152" s="299" t="s">
        <v>1078</v>
      </c>
      <c r="D152" s="254"/>
      <c r="E152" s="254"/>
      <c r="F152" s="300" t="s">
        <v>1079</v>
      </c>
      <c r="G152" s="254"/>
      <c r="H152" s="299" t="s">
        <v>1112</v>
      </c>
      <c r="I152" s="299" t="s">
        <v>1075</v>
      </c>
      <c r="J152" s="299">
        <v>50</v>
      </c>
      <c r="K152" s="295"/>
    </row>
    <row r="153" spans="2:11" ht="15" customHeight="1">
      <c r="B153" s="274"/>
      <c r="C153" s="299" t="s">
        <v>1081</v>
      </c>
      <c r="D153" s="254"/>
      <c r="E153" s="254"/>
      <c r="F153" s="300" t="s">
        <v>1073</v>
      </c>
      <c r="G153" s="254"/>
      <c r="H153" s="299" t="s">
        <v>1112</v>
      </c>
      <c r="I153" s="299" t="s">
        <v>1083</v>
      </c>
      <c r="J153" s="299"/>
      <c r="K153" s="295"/>
    </row>
    <row r="154" spans="2:11" ht="15" customHeight="1">
      <c r="B154" s="274"/>
      <c r="C154" s="299" t="s">
        <v>1092</v>
      </c>
      <c r="D154" s="254"/>
      <c r="E154" s="254"/>
      <c r="F154" s="300" t="s">
        <v>1079</v>
      </c>
      <c r="G154" s="254"/>
      <c r="H154" s="299" t="s">
        <v>1112</v>
      </c>
      <c r="I154" s="299" t="s">
        <v>1075</v>
      </c>
      <c r="J154" s="299">
        <v>50</v>
      </c>
      <c r="K154" s="295"/>
    </row>
    <row r="155" spans="2:11" ht="15" customHeight="1">
      <c r="B155" s="274"/>
      <c r="C155" s="299" t="s">
        <v>1100</v>
      </c>
      <c r="D155" s="254"/>
      <c r="E155" s="254"/>
      <c r="F155" s="300" t="s">
        <v>1079</v>
      </c>
      <c r="G155" s="254"/>
      <c r="H155" s="299" t="s">
        <v>1112</v>
      </c>
      <c r="I155" s="299" t="s">
        <v>1075</v>
      </c>
      <c r="J155" s="299">
        <v>50</v>
      </c>
      <c r="K155" s="295"/>
    </row>
    <row r="156" spans="2:11" ht="15" customHeight="1">
      <c r="B156" s="274"/>
      <c r="C156" s="299" t="s">
        <v>1098</v>
      </c>
      <c r="D156" s="254"/>
      <c r="E156" s="254"/>
      <c r="F156" s="300" t="s">
        <v>1079</v>
      </c>
      <c r="G156" s="254"/>
      <c r="H156" s="299" t="s">
        <v>1112</v>
      </c>
      <c r="I156" s="299" t="s">
        <v>1075</v>
      </c>
      <c r="J156" s="299">
        <v>50</v>
      </c>
      <c r="K156" s="295"/>
    </row>
    <row r="157" spans="2:11" ht="15" customHeight="1">
      <c r="B157" s="274"/>
      <c r="C157" s="299" t="s">
        <v>117</v>
      </c>
      <c r="D157" s="254"/>
      <c r="E157" s="254"/>
      <c r="F157" s="300" t="s">
        <v>1073</v>
      </c>
      <c r="G157" s="254"/>
      <c r="H157" s="299" t="s">
        <v>1134</v>
      </c>
      <c r="I157" s="299" t="s">
        <v>1075</v>
      </c>
      <c r="J157" s="299" t="s">
        <v>1135</v>
      </c>
      <c r="K157" s="295"/>
    </row>
    <row r="158" spans="2:11" ht="15" customHeight="1">
      <c r="B158" s="274"/>
      <c r="C158" s="299" t="s">
        <v>1136</v>
      </c>
      <c r="D158" s="254"/>
      <c r="E158" s="254"/>
      <c r="F158" s="300" t="s">
        <v>1073</v>
      </c>
      <c r="G158" s="254"/>
      <c r="H158" s="299" t="s">
        <v>1137</v>
      </c>
      <c r="I158" s="299" t="s">
        <v>1107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3" t="s">
        <v>1138</v>
      </c>
      <c r="D163" s="373"/>
      <c r="E163" s="373"/>
      <c r="F163" s="373"/>
      <c r="G163" s="373"/>
      <c r="H163" s="373"/>
      <c r="I163" s="373"/>
      <c r="J163" s="373"/>
      <c r="K163" s="246"/>
    </row>
    <row r="164" spans="2:11" ht="17.25" customHeight="1">
      <c r="B164" s="245"/>
      <c r="C164" s="266" t="s">
        <v>1067</v>
      </c>
      <c r="D164" s="266"/>
      <c r="E164" s="266"/>
      <c r="F164" s="266" t="s">
        <v>1068</v>
      </c>
      <c r="G164" s="303"/>
      <c r="H164" s="304" t="s">
        <v>125</v>
      </c>
      <c r="I164" s="304" t="s">
        <v>58</v>
      </c>
      <c r="J164" s="266" t="s">
        <v>1069</v>
      </c>
      <c r="K164" s="246"/>
    </row>
    <row r="165" spans="2:11" ht="17.25" customHeight="1">
      <c r="B165" s="247"/>
      <c r="C165" s="268" t="s">
        <v>1070</v>
      </c>
      <c r="D165" s="268"/>
      <c r="E165" s="268"/>
      <c r="F165" s="269" t="s">
        <v>1071</v>
      </c>
      <c r="G165" s="305"/>
      <c r="H165" s="306"/>
      <c r="I165" s="306"/>
      <c r="J165" s="268" t="s">
        <v>1072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1076</v>
      </c>
      <c r="D167" s="254"/>
      <c r="E167" s="254"/>
      <c r="F167" s="273" t="s">
        <v>1073</v>
      </c>
      <c r="G167" s="254"/>
      <c r="H167" s="254" t="s">
        <v>1112</v>
      </c>
      <c r="I167" s="254" t="s">
        <v>1075</v>
      </c>
      <c r="J167" s="254">
        <v>120</v>
      </c>
      <c r="K167" s="295"/>
    </row>
    <row r="168" spans="2:11" ht="15" customHeight="1">
      <c r="B168" s="274"/>
      <c r="C168" s="254" t="s">
        <v>1121</v>
      </c>
      <c r="D168" s="254"/>
      <c r="E168" s="254"/>
      <c r="F168" s="273" t="s">
        <v>1073</v>
      </c>
      <c r="G168" s="254"/>
      <c r="H168" s="254" t="s">
        <v>1122</v>
      </c>
      <c r="I168" s="254" t="s">
        <v>1075</v>
      </c>
      <c r="J168" s="254" t="s">
        <v>1123</v>
      </c>
      <c r="K168" s="295"/>
    </row>
    <row r="169" spans="2:11" ht="15" customHeight="1">
      <c r="B169" s="274"/>
      <c r="C169" s="254" t="s">
        <v>1022</v>
      </c>
      <c r="D169" s="254"/>
      <c r="E169" s="254"/>
      <c r="F169" s="273" t="s">
        <v>1073</v>
      </c>
      <c r="G169" s="254"/>
      <c r="H169" s="254" t="s">
        <v>1139</v>
      </c>
      <c r="I169" s="254" t="s">
        <v>1075</v>
      </c>
      <c r="J169" s="254" t="s">
        <v>1123</v>
      </c>
      <c r="K169" s="295"/>
    </row>
    <row r="170" spans="2:11" ht="15" customHeight="1">
      <c r="B170" s="274"/>
      <c r="C170" s="254" t="s">
        <v>1078</v>
      </c>
      <c r="D170" s="254"/>
      <c r="E170" s="254"/>
      <c r="F170" s="273" t="s">
        <v>1079</v>
      </c>
      <c r="G170" s="254"/>
      <c r="H170" s="254" t="s">
        <v>1139</v>
      </c>
      <c r="I170" s="254" t="s">
        <v>1075</v>
      </c>
      <c r="J170" s="254">
        <v>50</v>
      </c>
      <c r="K170" s="295"/>
    </row>
    <row r="171" spans="2:11" ht="15" customHeight="1">
      <c r="B171" s="274"/>
      <c r="C171" s="254" t="s">
        <v>1081</v>
      </c>
      <c r="D171" s="254"/>
      <c r="E171" s="254"/>
      <c r="F171" s="273" t="s">
        <v>1073</v>
      </c>
      <c r="G171" s="254"/>
      <c r="H171" s="254" t="s">
        <v>1139</v>
      </c>
      <c r="I171" s="254" t="s">
        <v>1083</v>
      </c>
      <c r="J171" s="254"/>
      <c r="K171" s="295"/>
    </row>
    <row r="172" spans="2:11" ht="15" customHeight="1">
      <c r="B172" s="274"/>
      <c r="C172" s="254" t="s">
        <v>1092</v>
      </c>
      <c r="D172" s="254"/>
      <c r="E172" s="254"/>
      <c r="F172" s="273" t="s">
        <v>1079</v>
      </c>
      <c r="G172" s="254"/>
      <c r="H172" s="254" t="s">
        <v>1139</v>
      </c>
      <c r="I172" s="254" t="s">
        <v>1075</v>
      </c>
      <c r="J172" s="254">
        <v>50</v>
      </c>
      <c r="K172" s="295"/>
    </row>
    <row r="173" spans="2:11" ht="15" customHeight="1">
      <c r="B173" s="274"/>
      <c r="C173" s="254" t="s">
        <v>1100</v>
      </c>
      <c r="D173" s="254"/>
      <c r="E173" s="254"/>
      <c r="F173" s="273" t="s">
        <v>1079</v>
      </c>
      <c r="G173" s="254"/>
      <c r="H173" s="254" t="s">
        <v>1139</v>
      </c>
      <c r="I173" s="254" t="s">
        <v>1075</v>
      </c>
      <c r="J173" s="254">
        <v>50</v>
      </c>
      <c r="K173" s="295"/>
    </row>
    <row r="174" spans="2:11" ht="15" customHeight="1">
      <c r="B174" s="274"/>
      <c r="C174" s="254" t="s">
        <v>1098</v>
      </c>
      <c r="D174" s="254"/>
      <c r="E174" s="254"/>
      <c r="F174" s="273" t="s">
        <v>1079</v>
      </c>
      <c r="G174" s="254"/>
      <c r="H174" s="254" t="s">
        <v>1139</v>
      </c>
      <c r="I174" s="254" t="s">
        <v>1075</v>
      </c>
      <c r="J174" s="254">
        <v>50</v>
      </c>
      <c r="K174" s="295"/>
    </row>
    <row r="175" spans="2:11" ht="15" customHeight="1">
      <c r="B175" s="274"/>
      <c r="C175" s="254" t="s">
        <v>124</v>
      </c>
      <c r="D175" s="254"/>
      <c r="E175" s="254"/>
      <c r="F175" s="273" t="s">
        <v>1073</v>
      </c>
      <c r="G175" s="254"/>
      <c r="H175" s="254" t="s">
        <v>1140</v>
      </c>
      <c r="I175" s="254" t="s">
        <v>1141</v>
      </c>
      <c r="J175" s="254"/>
      <c r="K175" s="295"/>
    </row>
    <row r="176" spans="2:11" ht="15" customHeight="1">
      <c r="B176" s="274"/>
      <c r="C176" s="254" t="s">
        <v>58</v>
      </c>
      <c r="D176" s="254"/>
      <c r="E176" s="254"/>
      <c r="F176" s="273" t="s">
        <v>1073</v>
      </c>
      <c r="G176" s="254"/>
      <c r="H176" s="254" t="s">
        <v>1142</v>
      </c>
      <c r="I176" s="254" t="s">
        <v>1143</v>
      </c>
      <c r="J176" s="254">
        <v>1</v>
      </c>
      <c r="K176" s="295"/>
    </row>
    <row r="177" spans="2:11" ht="15" customHeight="1">
      <c r="B177" s="274"/>
      <c r="C177" s="254" t="s">
        <v>54</v>
      </c>
      <c r="D177" s="254"/>
      <c r="E177" s="254"/>
      <c r="F177" s="273" t="s">
        <v>1073</v>
      </c>
      <c r="G177" s="254"/>
      <c r="H177" s="254" t="s">
        <v>1144</v>
      </c>
      <c r="I177" s="254" t="s">
        <v>1075</v>
      </c>
      <c r="J177" s="254">
        <v>20</v>
      </c>
      <c r="K177" s="295"/>
    </row>
    <row r="178" spans="2:11" ht="15" customHeight="1">
      <c r="B178" s="274"/>
      <c r="C178" s="254" t="s">
        <v>125</v>
      </c>
      <c r="D178" s="254"/>
      <c r="E178" s="254"/>
      <c r="F178" s="273" t="s">
        <v>1073</v>
      </c>
      <c r="G178" s="254"/>
      <c r="H178" s="254" t="s">
        <v>1145</v>
      </c>
      <c r="I178" s="254" t="s">
        <v>1075</v>
      </c>
      <c r="J178" s="254">
        <v>255</v>
      </c>
      <c r="K178" s="295"/>
    </row>
    <row r="179" spans="2:11" ht="15" customHeight="1">
      <c r="B179" s="274"/>
      <c r="C179" s="254" t="s">
        <v>126</v>
      </c>
      <c r="D179" s="254"/>
      <c r="E179" s="254"/>
      <c r="F179" s="273" t="s">
        <v>1073</v>
      </c>
      <c r="G179" s="254"/>
      <c r="H179" s="254" t="s">
        <v>1038</v>
      </c>
      <c r="I179" s="254" t="s">
        <v>1075</v>
      </c>
      <c r="J179" s="254">
        <v>10</v>
      </c>
      <c r="K179" s="295"/>
    </row>
    <row r="180" spans="2:11" ht="15" customHeight="1">
      <c r="B180" s="274"/>
      <c r="C180" s="254" t="s">
        <v>127</v>
      </c>
      <c r="D180" s="254"/>
      <c r="E180" s="254"/>
      <c r="F180" s="273" t="s">
        <v>1073</v>
      </c>
      <c r="G180" s="254"/>
      <c r="H180" s="254" t="s">
        <v>1146</v>
      </c>
      <c r="I180" s="254" t="s">
        <v>1107</v>
      </c>
      <c r="J180" s="254"/>
      <c r="K180" s="295"/>
    </row>
    <row r="181" spans="2:11" ht="15" customHeight="1">
      <c r="B181" s="274"/>
      <c r="C181" s="254" t="s">
        <v>1147</v>
      </c>
      <c r="D181" s="254"/>
      <c r="E181" s="254"/>
      <c r="F181" s="273" t="s">
        <v>1073</v>
      </c>
      <c r="G181" s="254"/>
      <c r="H181" s="254" t="s">
        <v>1148</v>
      </c>
      <c r="I181" s="254" t="s">
        <v>1107</v>
      </c>
      <c r="J181" s="254"/>
      <c r="K181" s="295"/>
    </row>
    <row r="182" spans="2:11" ht="15" customHeight="1">
      <c r="B182" s="274"/>
      <c r="C182" s="254" t="s">
        <v>1136</v>
      </c>
      <c r="D182" s="254"/>
      <c r="E182" s="254"/>
      <c r="F182" s="273" t="s">
        <v>1073</v>
      </c>
      <c r="G182" s="254"/>
      <c r="H182" s="254" t="s">
        <v>1149</v>
      </c>
      <c r="I182" s="254" t="s">
        <v>1107</v>
      </c>
      <c r="J182" s="254"/>
      <c r="K182" s="295"/>
    </row>
    <row r="183" spans="2:11" ht="15" customHeight="1">
      <c r="B183" s="274"/>
      <c r="C183" s="254" t="s">
        <v>129</v>
      </c>
      <c r="D183" s="254"/>
      <c r="E183" s="254"/>
      <c r="F183" s="273" t="s">
        <v>1079</v>
      </c>
      <c r="G183" s="254"/>
      <c r="H183" s="254" t="s">
        <v>1150</v>
      </c>
      <c r="I183" s="254" t="s">
        <v>1075</v>
      </c>
      <c r="J183" s="254">
        <v>50</v>
      </c>
      <c r="K183" s="295"/>
    </row>
    <row r="184" spans="2:11" ht="15" customHeight="1">
      <c r="B184" s="274"/>
      <c r="C184" s="254" t="s">
        <v>1151</v>
      </c>
      <c r="D184" s="254"/>
      <c r="E184" s="254"/>
      <c r="F184" s="273" t="s">
        <v>1079</v>
      </c>
      <c r="G184" s="254"/>
      <c r="H184" s="254" t="s">
        <v>1152</v>
      </c>
      <c r="I184" s="254" t="s">
        <v>1153</v>
      </c>
      <c r="J184" s="254"/>
      <c r="K184" s="295"/>
    </row>
    <row r="185" spans="2:11" ht="15" customHeight="1">
      <c r="B185" s="274"/>
      <c r="C185" s="254" t="s">
        <v>1154</v>
      </c>
      <c r="D185" s="254"/>
      <c r="E185" s="254"/>
      <c r="F185" s="273" t="s">
        <v>1079</v>
      </c>
      <c r="G185" s="254"/>
      <c r="H185" s="254" t="s">
        <v>1155</v>
      </c>
      <c r="I185" s="254" t="s">
        <v>1153</v>
      </c>
      <c r="J185" s="254"/>
      <c r="K185" s="295"/>
    </row>
    <row r="186" spans="2:11" ht="15" customHeight="1">
      <c r="B186" s="274"/>
      <c r="C186" s="254" t="s">
        <v>1156</v>
      </c>
      <c r="D186" s="254"/>
      <c r="E186" s="254"/>
      <c r="F186" s="273" t="s">
        <v>1079</v>
      </c>
      <c r="G186" s="254"/>
      <c r="H186" s="254" t="s">
        <v>1157</v>
      </c>
      <c r="I186" s="254" t="s">
        <v>1153</v>
      </c>
      <c r="J186" s="254"/>
      <c r="K186" s="295"/>
    </row>
    <row r="187" spans="2:11" ht="15" customHeight="1">
      <c r="B187" s="274"/>
      <c r="C187" s="307" t="s">
        <v>1158</v>
      </c>
      <c r="D187" s="254"/>
      <c r="E187" s="254"/>
      <c r="F187" s="273" t="s">
        <v>1079</v>
      </c>
      <c r="G187" s="254"/>
      <c r="H187" s="254" t="s">
        <v>1159</v>
      </c>
      <c r="I187" s="254" t="s">
        <v>1160</v>
      </c>
      <c r="J187" s="308" t="s">
        <v>1161</v>
      </c>
      <c r="K187" s="295"/>
    </row>
    <row r="188" spans="2:11" ht="15" customHeight="1">
      <c r="B188" s="274"/>
      <c r="C188" s="259" t="s">
        <v>43</v>
      </c>
      <c r="D188" s="254"/>
      <c r="E188" s="254"/>
      <c r="F188" s="273" t="s">
        <v>1073</v>
      </c>
      <c r="G188" s="254"/>
      <c r="H188" s="250" t="s">
        <v>1162</v>
      </c>
      <c r="I188" s="254" t="s">
        <v>1163</v>
      </c>
      <c r="J188" s="254"/>
      <c r="K188" s="295"/>
    </row>
    <row r="189" spans="2:11" ht="15" customHeight="1">
      <c r="B189" s="274"/>
      <c r="C189" s="259" t="s">
        <v>1164</v>
      </c>
      <c r="D189" s="254"/>
      <c r="E189" s="254"/>
      <c r="F189" s="273" t="s">
        <v>1073</v>
      </c>
      <c r="G189" s="254"/>
      <c r="H189" s="254" t="s">
        <v>1165</v>
      </c>
      <c r="I189" s="254" t="s">
        <v>1107</v>
      </c>
      <c r="J189" s="254"/>
      <c r="K189" s="295"/>
    </row>
    <row r="190" spans="2:11" ht="15" customHeight="1">
      <c r="B190" s="274"/>
      <c r="C190" s="259" t="s">
        <v>1166</v>
      </c>
      <c r="D190" s="254"/>
      <c r="E190" s="254"/>
      <c r="F190" s="273" t="s">
        <v>1073</v>
      </c>
      <c r="G190" s="254"/>
      <c r="H190" s="254" t="s">
        <v>1167</v>
      </c>
      <c r="I190" s="254" t="s">
        <v>1107</v>
      </c>
      <c r="J190" s="254"/>
      <c r="K190" s="295"/>
    </row>
    <row r="191" spans="2:11" ht="15" customHeight="1">
      <c r="B191" s="274"/>
      <c r="C191" s="259" t="s">
        <v>1168</v>
      </c>
      <c r="D191" s="254"/>
      <c r="E191" s="254"/>
      <c r="F191" s="273" t="s">
        <v>1079</v>
      </c>
      <c r="G191" s="254"/>
      <c r="H191" s="254" t="s">
        <v>1169</v>
      </c>
      <c r="I191" s="254" t="s">
        <v>1107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3" t="s">
        <v>1170</v>
      </c>
      <c r="D197" s="373"/>
      <c r="E197" s="373"/>
      <c r="F197" s="373"/>
      <c r="G197" s="373"/>
      <c r="H197" s="373"/>
      <c r="I197" s="373"/>
      <c r="J197" s="373"/>
      <c r="K197" s="246"/>
    </row>
    <row r="198" spans="2:11" ht="25.5" customHeight="1">
      <c r="B198" s="245"/>
      <c r="C198" s="310" t="s">
        <v>1171</v>
      </c>
      <c r="D198" s="310"/>
      <c r="E198" s="310"/>
      <c r="F198" s="310" t="s">
        <v>1172</v>
      </c>
      <c r="G198" s="311"/>
      <c r="H198" s="377" t="s">
        <v>1173</v>
      </c>
      <c r="I198" s="377"/>
      <c r="J198" s="377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1163</v>
      </c>
      <c r="D200" s="254"/>
      <c r="E200" s="254"/>
      <c r="F200" s="273" t="s">
        <v>44</v>
      </c>
      <c r="G200" s="254"/>
      <c r="H200" s="378" t="s">
        <v>1174</v>
      </c>
      <c r="I200" s="378"/>
      <c r="J200" s="378"/>
      <c r="K200" s="295"/>
    </row>
    <row r="201" spans="2:11" ht="15" customHeight="1">
      <c r="B201" s="274"/>
      <c r="C201" s="280"/>
      <c r="D201" s="254"/>
      <c r="E201" s="254"/>
      <c r="F201" s="273" t="s">
        <v>45</v>
      </c>
      <c r="G201" s="254"/>
      <c r="H201" s="378" t="s">
        <v>1175</v>
      </c>
      <c r="I201" s="378"/>
      <c r="J201" s="378"/>
      <c r="K201" s="295"/>
    </row>
    <row r="202" spans="2:11" ht="15" customHeight="1">
      <c r="B202" s="274"/>
      <c r="C202" s="280"/>
      <c r="D202" s="254"/>
      <c r="E202" s="254"/>
      <c r="F202" s="273" t="s">
        <v>48</v>
      </c>
      <c r="G202" s="254"/>
      <c r="H202" s="378" t="s">
        <v>1176</v>
      </c>
      <c r="I202" s="378"/>
      <c r="J202" s="378"/>
      <c r="K202" s="295"/>
    </row>
    <row r="203" spans="2:11" ht="15" customHeight="1">
      <c r="B203" s="274"/>
      <c r="C203" s="254"/>
      <c r="D203" s="254"/>
      <c r="E203" s="254"/>
      <c r="F203" s="273" t="s">
        <v>46</v>
      </c>
      <c r="G203" s="254"/>
      <c r="H203" s="378" t="s">
        <v>1177</v>
      </c>
      <c r="I203" s="378"/>
      <c r="J203" s="378"/>
      <c r="K203" s="295"/>
    </row>
    <row r="204" spans="2:11" ht="15" customHeight="1">
      <c r="B204" s="274"/>
      <c r="C204" s="254"/>
      <c r="D204" s="254"/>
      <c r="E204" s="254"/>
      <c r="F204" s="273" t="s">
        <v>47</v>
      </c>
      <c r="G204" s="254"/>
      <c r="H204" s="378" t="s">
        <v>1178</v>
      </c>
      <c r="I204" s="378"/>
      <c r="J204" s="378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1119</v>
      </c>
      <c r="D206" s="254"/>
      <c r="E206" s="254"/>
      <c r="F206" s="273" t="s">
        <v>80</v>
      </c>
      <c r="G206" s="254"/>
      <c r="H206" s="378" t="s">
        <v>1179</v>
      </c>
      <c r="I206" s="378"/>
      <c r="J206" s="378"/>
      <c r="K206" s="295"/>
    </row>
    <row r="207" spans="2:11" ht="15" customHeight="1">
      <c r="B207" s="274"/>
      <c r="C207" s="280"/>
      <c r="D207" s="254"/>
      <c r="E207" s="254"/>
      <c r="F207" s="273" t="s">
        <v>1016</v>
      </c>
      <c r="G207" s="254"/>
      <c r="H207" s="378" t="s">
        <v>1017</v>
      </c>
      <c r="I207" s="378"/>
      <c r="J207" s="378"/>
      <c r="K207" s="295"/>
    </row>
    <row r="208" spans="2:11" ht="15" customHeight="1">
      <c r="B208" s="274"/>
      <c r="C208" s="254"/>
      <c r="D208" s="254"/>
      <c r="E208" s="254"/>
      <c r="F208" s="273" t="s">
        <v>1014</v>
      </c>
      <c r="G208" s="254"/>
      <c r="H208" s="378" t="s">
        <v>1180</v>
      </c>
      <c r="I208" s="378"/>
      <c r="J208" s="378"/>
      <c r="K208" s="295"/>
    </row>
    <row r="209" spans="2:11" ht="15" customHeight="1">
      <c r="B209" s="312"/>
      <c r="C209" s="280"/>
      <c r="D209" s="280"/>
      <c r="E209" s="280"/>
      <c r="F209" s="273" t="s">
        <v>1018</v>
      </c>
      <c r="G209" s="259"/>
      <c r="H209" s="379" t="s">
        <v>1019</v>
      </c>
      <c r="I209" s="379"/>
      <c r="J209" s="379"/>
      <c r="K209" s="313"/>
    </row>
    <row r="210" spans="2:11" ht="15" customHeight="1">
      <c r="B210" s="312"/>
      <c r="C210" s="280"/>
      <c r="D210" s="280"/>
      <c r="E210" s="280"/>
      <c r="F210" s="273" t="s">
        <v>1020</v>
      </c>
      <c r="G210" s="259"/>
      <c r="H210" s="379" t="s">
        <v>1181</v>
      </c>
      <c r="I210" s="379"/>
      <c r="J210" s="379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1143</v>
      </c>
      <c r="D212" s="280"/>
      <c r="E212" s="280"/>
      <c r="F212" s="273">
        <v>1</v>
      </c>
      <c r="G212" s="259"/>
      <c r="H212" s="379" t="s">
        <v>1182</v>
      </c>
      <c r="I212" s="379"/>
      <c r="J212" s="379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9" t="s">
        <v>1183</v>
      </c>
      <c r="I213" s="379"/>
      <c r="J213" s="379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9" t="s">
        <v>1184</v>
      </c>
      <c r="I214" s="379"/>
      <c r="J214" s="379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9" t="s">
        <v>1185</v>
      </c>
      <c r="I215" s="379"/>
      <c r="J215" s="379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R110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A2" s="108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82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115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ROUND(SUM(BE78:BE109), 2)</f>
        <v>0</v>
      </c>
      <c r="G30" s="39"/>
      <c r="H30" s="39"/>
      <c r="I30" s="128">
        <v>0.21</v>
      </c>
      <c r="J30" s="127">
        <f>ROUND(ROUND((SUM(BE78:BE109)),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ROUND(SUM(BF78:BF109), 2)</f>
        <v>0</v>
      </c>
      <c r="G31" s="39"/>
      <c r="H31" s="39"/>
      <c r="I31" s="128">
        <v>0.15</v>
      </c>
      <c r="J31" s="127">
        <f>ROUND(ROUND((SUM(BF78:BF109)),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ROUND(SUM(BG78:BG109),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ROUND(SUM(BH78:BH109),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ROUND(SUM(BI78:BI109),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001 - SO 001 - Bourací práce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7" customFormat="1" ht="24.95" customHeight="1">
      <c r="B58" s="146"/>
      <c r="C58" s="147"/>
      <c r="D58" s="148" t="s">
        <v>122</v>
      </c>
      <c r="E58" s="149"/>
      <c r="F58" s="149"/>
      <c r="G58" s="149"/>
      <c r="H58" s="149"/>
      <c r="I58" s="150"/>
      <c r="J58" s="151">
        <f>J103</f>
        <v>0</v>
      </c>
      <c r="K58" s="152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5" s="1" customFormat="1" ht="36.950000000000003" customHeight="1">
      <c r="B65" s="38"/>
      <c r="C65" s="59" t="s">
        <v>123</v>
      </c>
      <c r="D65" s="60"/>
      <c r="E65" s="60"/>
      <c r="F65" s="60"/>
      <c r="G65" s="60"/>
      <c r="H65" s="60"/>
      <c r="I65" s="153"/>
      <c r="J65" s="60"/>
      <c r="K65" s="60"/>
      <c r="L65" s="58"/>
    </row>
    <row r="66" spans="2:65" s="1" customFormat="1" ht="6.95" customHeight="1">
      <c r="B66" s="38"/>
      <c r="C66" s="60"/>
      <c r="D66" s="60"/>
      <c r="E66" s="60"/>
      <c r="F66" s="60"/>
      <c r="G66" s="60"/>
      <c r="H66" s="60"/>
      <c r="I66" s="153"/>
      <c r="J66" s="60"/>
      <c r="K66" s="60"/>
      <c r="L66" s="58"/>
    </row>
    <row r="67" spans="2:65" s="1" customFormat="1" ht="14.45" customHeight="1">
      <c r="B67" s="38"/>
      <c r="C67" s="62" t="s">
        <v>19</v>
      </c>
      <c r="D67" s="60"/>
      <c r="E67" s="60"/>
      <c r="F67" s="60"/>
      <c r="G67" s="60"/>
      <c r="H67" s="60"/>
      <c r="I67" s="153"/>
      <c r="J67" s="60"/>
      <c r="K67" s="60"/>
      <c r="L67" s="58"/>
    </row>
    <row r="68" spans="2:65" s="1" customFormat="1" ht="16.5" customHeight="1">
      <c r="B68" s="38"/>
      <c r="C68" s="60"/>
      <c r="D68" s="60"/>
      <c r="E68" s="364" t="str">
        <f>E7</f>
        <v>Příjezdová komunikace z ul. Kischovy</v>
      </c>
      <c r="F68" s="365"/>
      <c r="G68" s="365"/>
      <c r="H68" s="365"/>
      <c r="I68" s="153"/>
      <c r="J68" s="60"/>
      <c r="K68" s="60"/>
      <c r="L68" s="58"/>
    </row>
    <row r="69" spans="2:65" s="1" customFormat="1" ht="14.45" customHeight="1">
      <c r="B69" s="38"/>
      <c r="C69" s="62" t="s">
        <v>114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65" s="1" customFormat="1" ht="17.25" customHeight="1">
      <c r="B70" s="38"/>
      <c r="C70" s="60"/>
      <c r="D70" s="60"/>
      <c r="E70" s="343" t="str">
        <f>E9</f>
        <v>001 - SO 001 - Bourací práce</v>
      </c>
      <c r="F70" s="366"/>
      <c r="G70" s="366"/>
      <c r="H70" s="366"/>
      <c r="I70" s="153"/>
      <c r="J70" s="60"/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53"/>
      <c r="J71" s="60"/>
      <c r="K71" s="60"/>
      <c r="L71" s="58"/>
    </row>
    <row r="72" spans="2:65" s="1" customFormat="1" ht="18" customHeight="1">
      <c r="B72" s="38"/>
      <c r="C72" s="62" t="s">
        <v>25</v>
      </c>
      <c r="D72" s="60"/>
      <c r="E72" s="60"/>
      <c r="F72" s="154" t="str">
        <f>F12</f>
        <v xml:space="preserve"> </v>
      </c>
      <c r="G72" s="60"/>
      <c r="H72" s="60"/>
      <c r="I72" s="155" t="s">
        <v>27</v>
      </c>
      <c r="J72" s="70">
        <f>IF(J12="","",J12)</f>
        <v>43350</v>
      </c>
      <c r="K72" s="60"/>
      <c r="L72" s="58"/>
    </row>
    <row r="73" spans="2:65" s="1" customFormat="1" ht="6.95" customHeight="1">
      <c r="B73" s="38"/>
      <c r="C73" s="60"/>
      <c r="D73" s="60"/>
      <c r="E73" s="60"/>
      <c r="F73" s="60"/>
      <c r="G73" s="60"/>
      <c r="H73" s="60"/>
      <c r="I73" s="153"/>
      <c r="J73" s="60"/>
      <c r="K73" s="60"/>
      <c r="L73" s="58"/>
    </row>
    <row r="74" spans="2:65" s="1" customFormat="1" ht="15">
      <c r="B74" s="38"/>
      <c r="C74" s="62" t="s">
        <v>28</v>
      </c>
      <c r="D74" s="60"/>
      <c r="E74" s="60"/>
      <c r="F74" s="154" t="str">
        <f>E15</f>
        <v>Městský obvod Ostrava - Jih</v>
      </c>
      <c r="G74" s="60"/>
      <c r="H74" s="60"/>
      <c r="I74" s="155" t="s">
        <v>34</v>
      </c>
      <c r="J74" s="154" t="str">
        <f>E21</f>
        <v>Ing. David Klimša</v>
      </c>
      <c r="K74" s="60"/>
      <c r="L74" s="58"/>
    </row>
    <row r="75" spans="2:65" s="1" customFormat="1" ht="14.45" customHeight="1">
      <c r="B75" s="38"/>
      <c r="C75" s="62" t="s">
        <v>32</v>
      </c>
      <c r="D75" s="60"/>
      <c r="E75" s="60"/>
      <c r="F75" s="154" t="str">
        <f>IF(E18="","",E18)</f>
        <v/>
      </c>
      <c r="G75" s="60"/>
      <c r="H75" s="60"/>
      <c r="I75" s="153"/>
      <c r="J75" s="60"/>
      <c r="K75" s="60"/>
      <c r="L75" s="58"/>
    </row>
    <row r="76" spans="2:65" s="1" customFormat="1" ht="10.35" customHeight="1">
      <c r="B76" s="38"/>
      <c r="C76" s="60"/>
      <c r="D76" s="60"/>
      <c r="E76" s="60"/>
      <c r="F76" s="60"/>
      <c r="G76" s="60"/>
      <c r="H76" s="60"/>
      <c r="I76" s="153"/>
      <c r="J76" s="60"/>
      <c r="K76" s="60"/>
      <c r="L76" s="58"/>
    </row>
    <row r="77" spans="2:65" s="8" customFormat="1" ht="29.25" customHeight="1">
      <c r="B77" s="156"/>
      <c r="C77" s="157" t="s">
        <v>124</v>
      </c>
      <c r="D77" s="158" t="s">
        <v>58</v>
      </c>
      <c r="E77" s="158" t="s">
        <v>54</v>
      </c>
      <c r="F77" s="158" t="s">
        <v>125</v>
      </c>
      <c r="G77" s="158" t="s">
        <v>126</v>
      </c>
      <c r="H77" s="158" t="s">
        <v>127</v>
      </c>
      <c r="I77" s="159" t="s">
        <v>128</v>
      </c>
      <c r="J77" s="158" t="s">
        <v>118</v>
      </c>
      <c r="K77" s="160" t="s">
        <v>129</v>
      </c>
      <c r="L77" s="161"/>
      <c r="M77" s="78" t="s">
        <v>130</v>
      </c>
      <c r="N77" s="79" t="s">
        <v>43</v>
      </c>
      <c r="O77" s="79" t="s">
        <v>131</v>
      </c>
      <c r="P77" s="79" t="s">
        <v>132</v>
      </c>
      <c r="Q77" s="79" t="s">
        <v>133</v>
      </c>
      <c r="R77" s="79" t="s">
        <v>134</v>
      </c>
      <c r="S77" s="79" t="s">
        <v>135</v>
      </c>
      <c r="T77" s="80" t="s">
        <v>136</v>
      </c>
    </row>
    <row r="78" spans="2:65" s="1" customFormat="1" ht="29.25" customHeight="1">
      <c r="B78" s="38"/>
      <c r="C78" s="84" t="s">
        <v>119</v>
      </c>
      <c r="D78" s="60"/>
      <c r="E78" s="60"/>
      <c r="F78" s="60"/>
      <c r="G78" s="60"/>
      <c r="H78" s="60"/>
      <c r="I78" s="153"/>
      <c r="J78" s="162">
        <f>BK78</f>
        <v>0</v>
      </c>
      <c r="K78" s="60"/>
      <c r="L78" s="58"/>
      <c r="M78" s="81"/>
      <c r="N78" s="82"/>
      <c r="O78" s="82"/>
      <c r="P78" s="163">
        <f>P79+P103</f>
        <v>0</v>
      </c>
      <c r="Q78" s="82"/>
      <c r="R78" s="163">
        <f>R79+R103</f>
        <v>6.2100000000000002E-3</v>
      </c>
      <c r="S78" s="82"/>
      <c r="T78" s="164">
        <f>T79+T103</f>
        <v>142.21899999999999</v>
      </c>
      <c r="AT78" s="22" t="s">
        <v>72</v>
      </c>
      <c r="AU78" s="22" t="s">
        <v>120</v>
      </c>
      <c r="BK78" s="165">
        <f>BK79+BK103</f>
        <v>0</v>
      </c>
    </row>
    <row r="79" spans="2:65" s="9" customFormat="1" ht="37.35" customHeight="1">
      <c r="B79" s="166"/>
      <c r="C79" s="167"/>
      <c r="D79" s="168" t="s">
        <v>72</v>
      </c>
      <c r="E79" s="169" t="s">
        <v>81</v>
      </c>
      <c r="F79" s="169" t="s">
        <v>137</v>
      </c>
      <c r="G79" s="167"/>
      <c r="H79" s="167"/>
      <c r="I79" s="170"/>
      <c r="J79" s="171">
        <f>BK79</f>
        <v>0</v>
      </c>
      <c r="K79" s="167"/>
      <c r="L79" s="172"/>
      <c r="M79" s="173"/>
      <c r="N79" s="174"/>
      <c r="O79" s="174"/>
      <c r="P79" s="175">
        <f>SUM(P80:P102)</f>
        <v>0</v>
      </c>
      <c r="Q79" s="174"/>
      <c r="R79" s="175">
        <f>SUM(R80:R102)</f>
        <v>6.2100000000000002E-3</v>
      </c>
      <c r="S79" s="174"/>
      <c r="T79" s="176">
        <f>SUM(T80:T102)</f>
        <v>142.21899999999999</v>
      </c>
      <c r="AR79" s="177" t="s">
        <v>81</v>
      </c>
      <c r="AT79" s="178" t="s">
        <v>72</v>
      </c>
      <c r="AU79" s="178" t="s">
        <v>73</v>
      </c>
      <c r="AY79" s="177" t="s">
        <v>138</v>
      </c>
      <c r="BK79" s="179">
        <f>SUM(BK80:BK102)</f>
        <v>0</v>
      </c>
    </row>
    <row r="80" spans="2:65" s="1" customFormat="1" ht="25.5" customHeight="1">
      <c r="B80" s="38"/>
      <c r="C80" s="180" t="s">
        <v>81</v>
      </c>
      <c r="D80" s="180" t="s">
        <v>139</v>
      </c>
      <c r="E80" s="181" t="s">
        <v>140</v>
      </c>
      <c r="F80" s="182" t="s">
        <v>141</v>
      </c>
      <c r="G80" s="183" t="s">
        <v>142</v>
      </c>
      <c r="H80" s="184">
        <v>3</v>
      </c>
      <c r="I80" s="185"/>
      <c r="J80" s="186">
        <f>ROUND(I80*H80,2)</f>
        <v>0</v>
      </c>
      <c r="K80" s="182" t="s">
        <v>143</v>
      </c>
      <c r="L80" s="58"/>
      <c r="M80" s="187" t="s">
        <v>24</v>
      </c>
      <c r="N80" s="188" t="s">
        <v>44</v>
      </c>
      <c r="O80" s="39"/>
      <c r="P80" s="189">
        <f>O80*H80</f>
        <v>0</v>
      </c>
      <c r="Q80" s="189">
        <v>1.8000000000000001E-4</v>
      </c>
      <c r="R80" s="189">
        <f>Q80*H80</f>
        <v>5.4000000000000001E-4</v>
      </c>
      <c r="S80" s="189">
        <v>0</v>
      </c>
      <c r="T80" s="190">
        <f>S80*H80</f>
        <v>0</v>
      </c>
      <c r="AR80" s="22" t="s">
        <v>144</v>
      </c>
      <c r="AT80" s="22" t="s">
        <v>139</v>
      </c>
      <c r="AU80" s="22" t="s">
        <v>81</v>
      </c>
      <c r="AY80" s="22" t="s">
        <v>138</v>
      </c>
      <c r="BE80" s="191">
        <f>IF(N80="základní",J80,0)</f>
        <v>0</v>
      </c>
      <c r="BF80" s="191">
        <f>IF(N80="snížená",J80,0)</f>
        <v>0</v>
      </c>
      <c r="BG80" s="191">
        <f>IF(N80="zákl. přenesená",J80,0)</f>
        <v>0</v>
      </c>
      <c r="BH80" s="191">
        <f>IF(N80="sníž. přenesená",J80,0)</f>
        <v>0</v>
      </c>
      <c r="BI80" s="191">
        <f>IF(N80="nulová",J80,0)</f>
        <v>0</v>
      </c>
      <c r="BJ80" s="22" t="s">
        <v>81</v>
      </c>
      <c r="BK80" s="191">
        <f>ROUND(I80*H80,2)</f>
        <v>0</v>
      </c>
      <c r="BL80" s="22" t="s">
        <v>144</v>
      </c>
      <c r="BM80" s="22" t="s">
        <v>145</v>
      </c>
    </row>
    <row r="81" spans="2:65" s="1" customFormat="1" ht="25.5" customHeight="1">
      <c r="B81" s="38"/>
      <c r="C81" s="180" t="s">
        <v>83</v>
      </c>
      <c r="D81" s="180" t="s">
        <v>139</v>
      </c>
      <c r="E81" s="181" t="s">
        <v>146</v>
      </c>
      <c r="F81" s="182" t="s">
        <v>147</v>
      </c>
      <c r="G81" s="183" t="s">
        <v>148</v>
      </c>
      <c r="H81" s="184">
        <v>2</v>
      </c>
      <c r="I81" s="185"/>
      <c r="J81" s="186">
        <f>ROUND(I81*H81,2)</f>
        <v>0</v>
      </c>
      <c r="K81" s="182" t="s">
        <v>143</v>
      </c>
      <c r="L81" s="58"/>
      <c r="M81" s="187" t="s">
        <v>24</v>
      </c>
      <c r="N81" s="188" t="s">
        <v>44</v>
      </c>
      <c r="O81" s="39"/>
      <c r="P81" s="189">
        <f>O81*H81</f>
        <v>0</v>
      </c>
      <c r="Q81" s="189">
        <v>0</v>
      </c>
      <c r="R81" s="189">
        <f>Q81*H81</f>
        <v>0</v>
      </c>
      <c r="S81" s="189">
        <v>0</v>
      </c>
      <c r="T81" s="190">
        <f>S81*H81</f>
        <v>0</v>
      </c>
      <c r="AR81" s="22" t="s">
        <v>144</v>
      </c>
      <c r="AT81" s="22" t="s">
        <v>139</v>
      </c>
      <c r="AU81" s="22" t="s">
        <v>81</v>
      </c>
      <c r="AY81" s="22" t="s">
        <v>138</v>
      </c>
      <c r="BE81" s="191">
        <f>IF(N81="základní",J81,0)</f>
        <v>0</v>
      </c>
      <c r="BF81" s="191">
        <f>IF(N81="snížená",J81,0)</f>
        <v>0</v>
      </c>
      <c r="BG81" s="191">
        <f>IF(N81="zákl. přenesená",J81,0)</f>
        <v>0</v>
      </c>
      <c r="BH81" s="191">
        <f>IF(N81="sníž. přenesená",J81,0)</f>
        <v>0</v>
      </c>
      <c r="BI81" s="191">
        <f>IF(N81="nulová",J81,0)</f>
        <v>0</v>
      </c>
      <c r="BJ81" s="22" t="s">
        <v>81</v>
      </c>
      <c r="BK81" s="191">
        <f>ROUND(I81*H81,2)</f>
        <v>0</v>
      </c>
      <c r="BL81" s="22" t="s">
        <v>144</v>
      </c>
      <c r="BM81" s="22" t="s">
        <v>149</v>
      </c>
    </row>
    <row r="82" spans="2:65" s="1" customFormat="1" ht="25.5" customHeight="1">
      <c r="B82" s="38"/>
      <c r="C82" s="180" t="s">
        <v>150</v>
      </c>
      <c r="D82" s="180" t="s">
        <v>139</v>
      </c>
      <c r="E82" s="181" t="s">
        <v>151</v>
      </c>
      <c r="F82" s="182" t="s">
        <v>152</v>
      </c>
      <c r="G82" s="183" t="s">
        <v>142</v>
      </c>
      <c r="H82" s="184">
        <v>0.88700000000000001</v>
      </c>
      <c r="I82" s="185"/>
      <c r="J82" s="186">
        <f>ROUND(I82*H82,2)</f>
        <v>0</v>
      </c>
      <c r="K82" s="182" t="s">
        <v>143</v>
      </c>
      <c r="L82" s="58"/>
      <c r="M82" s="187" t="s">
        <v>24</v>
      </c>
      <c r="N82" s="188" t="s">
        <v>44</v>
      </c>
      <c r="O82" s="3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22" t="s">
        <v>144</v>
      </c>
      <c r="AT82" s="22" t="s">
        <v>139</v>
      </c>
      <c r="AU82" s="22" t="s">
        <v>81</v>
      </c>
      <c r="AY82" s="22" t="s">
        <v>138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22" t="s">
        <v>81</v>
      </c>
      <c r="BK82" s="191">
        <f>ROUND(I82*H82,2)</f>
        <v>0</v>
      </c>
      <c r="BL82" s="22" t="s">
        <v>144</v>
      </c>
      <c r="BM82" s="22" t="s">
        <v>153</v>
      </c>
    </row>
    <row r="83" spans="2:65" s="10" customFormat="1">
      <c r="B83" s="192"/>
      <c r="C83" s="193"/>
      <c r="D83" s="194" t="s">
        <v>154</v>
      </c>
      <c r="E83" s="195" t="s">
        <v>24</v>
      </c>
      <c r="F83" s="196" t="s">
        <v>155</v>
      </c>
      <c r="G83" s="193"/>
      <c r="H83" s="197">
        <v>0.502</v>
      </c>
      <c r="I83" s="198"/>
      <c r="J83" s="193"/>
      <c r="K83" s="193"/>
      <c r="L83" s="199"/>
      <c r="M83" s="200"/>
      <c r="N83" s="201"/>
      <c r="O83" s="201"/>
      <c r="P83" s="201"/>
      <c r="Q83" s="201"/>
      <c r="R83" s="201"/>
      <c r="S83" s="201"/>
      <c r="T83" s="202"/>
      <c r="AT83" s="203" t="s">
        <v>154</v>
      </c>
      <c r="AU83" s="203" t="s">
        <v>81</v>
      </c>
      <c r="AV83" s="10" t="s">
        <v>83</v>
      </c>
      <c r="AW83" s="10" t="s">
        <v>36</v>
      </c>
      <c r="AX83" s="10" t="s">
        <v>73</v>
      </c>
      <c r="AY83" s="203" t="s">
        <v>138</v>
      </c>
    </row>
    <row r="84" spans="2:65" s="10" customFormat="1">
      <c r="B84" s="192"/>
      <c r="C84" s="193"/>
      <c r="D84" s="194" t="s">
        <v>154</v>
      </c>
      <c r="E84" s="195" t="s">
        <v>24</v>
      </c>
      <c r="F84" s="196" t="s">
        <v>156</v>
      </c>
      <c r="G84" s="193"/>
      <c r="H84" s="197">
        <v>0.38500000000000001</v>
      </c>
      <c r="I84" s="198"/>
      <c r="J84" s="193"/>
      <c r="K84" s="193"/>
      <c r="L84" s="199"/>
      <c r="M84" s="200"/>
      <c r="N84" s="201"/>
      <c r="O84" s="201"/>
      <c r="P84" s="201"/>
      <c r="Q84" s="201"/>
      <c r="R84" s="201"/>
      <c r="S84" s="201"/>
      <c r="T84" s="202"/>
      <c r="AT84" s="203" t="s">
        <v>154</v>
      </c>
      <c r="AU84" s="203" t="s">
        <v>81</v>
      </c>
      <c r="AV84" s="10" t="s">
        <v>83</v>
      </c>
      <c r="AW84" s="10" t="s">
        <v>36</v>
      </c>
      <c r="AX84" s="10" t="s">
        <v>73</v>
      </c>
      <c r="AY84" s="203" t="s">
        <v>138</v>
      </c>
    </row>
    <row r="85" spans="2:65" s="11" customFormat="1">
      <c r="B85" s="204"/>
      <c r="C85" s="205"/>
      <c r="D85" s="194" t="s">
        <v>154</v>
      </c>
      <c r="E85" s="206" t="s">
        <v>24</v>
      </c>
      <c r="F85" s="207" t="s">
        <v>157</v>
      </c>
      <c r="G85" s="205"/>
      <c r="H85" s="208">
        <v>0.88700000000000001</v>
      </c>
      <c r="I85" s="209"/>
      <c r="J85" s="205"/>
      <c r="K85" s="205"/>
      <c r="L85" s="210"/>
      <c r="M85" s="211"/>
      <c r="N85" s="212"/>
      <c r="O85" s="212"/>
      <c r="P85" s="212"/>
      <c r="Q85" s="212"/>
      <c r="R85" s="212"/>
      <c r="S85" s="212"/>
      <c r="T85" s="213"/>
      <c r="AT85" s="214" t="s">
        <v>154</v>
      </c>
      <c r="AU85" s="214" t="s">
        <v>81</v>
      </c>
      <c r="AV85" s="11" t="s">
        <v>144</v>
      </c>
      <c r="AW85" s="11" t="s">
        <v>36</v>
      </c>
      <c r="AX85" s="11" t="s">
        <v>81</v>
      </c>
      <c r="AY85" s="214" t="s">
        <v>138</v>
      </c>
    </row>
    <row r="86" spans="2:65" s="1" customFormat="1" ht="51" customHeight="1">
      <c r="B86" s="38"/>
      <c r="C86" s="180" t="s">
        <v>144</v>
      </c>
      <c r="D86" s="180" t="s">
        <v>139</v>
      </c>
      <c r="E86" s="181" t="s">
        <v>158</v>
      </c>
      <c r="F86" s="182" t="s">
        <v>159</v>
      </c>
      <c r="G86" s="183" t="s">
        <v>142</v>
      </c>
      <c r="H86" s="184">
        <v>37</v>
      </c>
      <c r="I86" s="185"/>
      <c r="J86" s="186">
        <f>ROUND(I86*H86,2)</f>
        <v>0</v>
      </c>
      <c r="K86" s="182" t="s">
        <v>143</v>
      </c>
      <c r="L86" s="58"/>
      <c r="M86" s="187" t="s">
        <v>24</v>
      </c>
      <c r="N86" s="188" t="s">
        <v>44</v>
      </c>
      <c r="O86" s="39"/>
      <c r="P86" s="189">
        <f>O86*H86</f>
        <v>0</v>
      </c>
      <c r="Q86" s="189">
        <v>0</v>
      </c>
      <c r="R86" s="189">
        <f>Q86*H86</f>
        <v>0</v>
      </c>
      <c r="S86" s="189">
        <v>0.255</v>
      </c>
      <c r="T86" s="190">
        <f>S86*H86</f>
        <v>9.4350000000000005</v>
      </c>
      <c r="AR86" s="22" t="s">
        <v>144</v>
      </c>
      <c r="AT86" s="22" t="s">
        <v>139</v>
      </c>
      <c r="AU86" s="22" t="s">
        <v>81</v>
      </c>
      <c r="AY86" s="22" t="s">
        <v>138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22" t="s">
        <v>81</v>
      </c>
      <c r="BK86" s="191">
        <f>ROUND(I86*H86,2)</f>
        <v>0</v>
      </c>
      <c r="BL86" s="22" t="s">
        <v>144</v>
      </c>
      <c r="BM86" s="22" t="s">
        <v>160</v>
      </c>
    </row>
    <row r="87" spans="2:65" s="1" customFormat="1" ht="51" customHeight="1">
      <c r="B87" s="38"/>
      <c r="C87" s="180" t="s">
        <v>161</v>
      </c>
      <c r="D87" s="180" t="s">
        <v>139</v>
      </c>
      <c r="E87" s="181" t="s">
        <v>162</v>
      </c>
      <c r="F87" s="182" t="s">
        <v>163</v>
      </c>
      <c r="G87" s="183" t="s">
        <v>142</v>
      </c>
      <c r="H87" s="184">
        <v>109</v>
      </c>
      <c r="I87" s="185"/>
      <c r="J87" s="186">
        <f>ROUND(I87*H87,2)</f>
        <v>0</v>
      </c>
      <c r="K87" s="182" t="s">
        <v>143</v>
      </c>
      <c r="L87" s="58"/>
      <c r="M87" s="187" t="s">
        <v>24</v>
      </c>
      <c r="N87" s="188" t="s">
        <v>44</v>
      </c>
      <c r="O87" s="39"/>
      <c r="P87" s="189">
        <f>O87*H87</f>
        <v>0</v>
      </c>
      <c r="Q87" s="189">
        <v>0</v>
      </c>
      <c r="R87" s="189">
        <f>Q87*H87</f>
        <v>0</v>
      </c>
      <c r="S87" s="189">
        <v>0.28999999999999998</v>
      </c>
      <c r="T87" s="190">
        <f>S87*H87</f>
        <v>31.61</v>
      </c>
      <c r="AR87" s="22" t="s">
        <v>144</v>
      </c>
      <c r="AT87" s="22" t="s">
        <v>139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144</v>
      </c>
      <c r="BM87" s="22" t="s">
        <v>164</v>
      </c>
    </row>
    <row r="88" spans="2:65" s="1" customFormat="1" ht="51" customHeight="1">
      <c r="B88" s="38"/>
      <c r="C88" s="180" t="s">
        <v>165</v>
      </c>
      <c r="D88" s="180" t="s">
        <v>139</v>
      </c>
      <c r="E88" s="181" t="s">
        <v>166</v>
      </c>
      <c r="F88" s="182" t="s">
        <v>167</v>
      </c>
      <c r="G88" s="183" t="s">
        <v>142</v>
      </c>
      <c r="H88" s="184">
        <v>72</v>
      </c>
      <c r="I88" s="185"/>
      <c r="J88" s="186">
        <f>ROUND(I88*H88,2)</f>
        <v>0</v>
      </c>
      <c r="K88" s="182" t="s">
        <v>143</v>
      </c>
      <c r="L88" s="58"/>
      <c r="M88" s="187" t="s">
        <v>24</v>
      </c>
      <c r="N88" s="188" t="s">
        <v>44</v>
      </c>
      <c r="O88" s="39"/>
      <c r="P88" s="189">
        <f>O88*H88</f>
        <v>0</v>
      </c>
      <c r="Q88" s="189">
        <v>0</v>
      </c>
      <c r="R88" s="189">
        <f>Q88*H88</f>
        <v>0</v>
      </c>
      <c r="S88" s="189">
        <v>0.625</v>
      </c>
      <c r="T88" s="190">
        <f>S88*H88</f>
        <v>45</v>
      </c>
      <c r="AR88" s="22" t="s">
        <v>144</v>
      </c>
      <c r="AT88" s="22" t="s">
        <v>139</v>
      </c>
      <c r="AU88" s="22" t="s">
        <v>81</v>
      </c>
      <c r="AY88" s="22" t="s">
        <v>138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22" t="s">
        <v>81</v>
      </c>
      <c r="BK88" s="191">
        <f>ROUND(I88*H88,2)</f>
        <v>0</v>
      </c>
      <c r="BL88" s="22" t="s">
        <v>144</v>
      </c>
      <c r="BM88" s="22" t="s">
        <v>168</v>
      </c>
    </row>
    <row r="89" spans="2:65" s="1" customFormat="1" ht="38.25" customHeight="1">
      <c r="B89" s="38"/>
      <c r="C89" s="180" t="s">
        <v>169</v>
      </c>
      <c r="D89" s="180" t="s">
        <v>139</v>
      </c>
      <c r="E89" s="181" t="s">
        <v>170</v>
      </c>
      <c r="F89" s="182" t="s">
        <v>171</v>
      </c>
      <c r="G89" s="183" t="s">
        <v>142</v>
      </c>
      <c r="H89" s="184">
        <v>72</v>
      </c>
      <c r="I89" s="185"/>
      <c r="J89" s="186">
        <f>ROUND(I89*H89,2)</f>
        <v>0</v>
      </c>
      <c r="K89" s="182" t="s">
        <v>143</v>
      </c>
      <c r="L89" s="58"/>
      <c r="M89" s="187" t="s">
        <v>24</v>
      </c>
      <c r="N89" s="188" t="s">
        <v>44</v>
      </c>
      <c r="O89" s="39"/>
      <c r="P89" s="189">
        <f>O89*H89</f>
        <v>0</v>
      </c>
      <c r="Q89" s="189">
        <v>0</v>
      </c>
      <c r="R89" s="189">
        <f>Q89*H89</f>
        <v>0</v>
      </c>
      <c r="S89" s="189">
        <v>9.8000000000000004E-2</v>
      </c>
      <c r="T89" s="190">
        <f>S89*H89</f>
        <v>7.056</v>
      </c>
      <c r="AR89" s="22" t="s">
        <v>144</v>
      </c>
      <c r="AT89" s="22" t="s">
        <v>139</v>
      </c>
      <c r="AU89" s="22" t="s">
        <v>81</v>
      </c>
      <c r="AY89" s="22" t="s">
        <v>138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22" t="s">
        <v>81</v>
      </c>
      <c r="BK89" s="191">
        <f>ROUND(I89*H89,2)</f>
        <v>0</v>
      </c>
      <c r="BL89" s="22" t="s">
        <v>144</v>
      </c>
      <c r="BM89" s="22" t="s">
        <v>172</v>
      </c>
    </row>
    <row r="90" spans="2:65" s="12" customFormat="1">
      <c r="B90" s="215"/>
      <c r="C90" s="216"/>
      <c r="D90" s="194" t="s">
        <v>154</v>
      </c>
      <c r="E90" s="217" t="s">
        <v>24</v>
      </c>
      <c r="F90" s="218" t="s">
        <v>173</v>
      </c>
      <c r="G90" s="216"/>
      <c r="H90" s="217" t="s">
        <v>24</v>
      </c>
      <c r="I90" s="219"/>
      <c r="J90" s="216"/>
      <c r="K90" s="216"/>
      <c r="L90" s="220"/>
      <c r="M90" s="221"/>
      <c r="N90" s="222"/>
      <c r="O90" s="222"/>
      <c r="P90" s="222"/>
      <c r="Q90" s="222"/>
      <c r="R90" s="222"/>
      <c r="S90" s="222"/>
      <c r="T90" s="223"/>
      <c r="AT90" s="224" t="s">
        <v>154</v>
      </c>
      <c r="AU90" s="224" t="s">
        <v>81</v>
      </c>
      <c r="AV90" s="12" t="s">
        <v>81</v>
      </c>
      <c r="AW90" s="12" t="s">
        <v>36</v>
      </c>
      <c r="AX90" s="12" t="s">
        <v>73</v>
      </c>
      <c r="AY90" s="224" t="s">
        <v>138</v>
      </c>
    </row>
    <row r="91" spans="2:65" s="10" customFormat="1">
      <c r="B91" s="192"/>
      <c r="C91" s="193"/>
      <c r="D91" s="194" t="s">
        <v>154</v>
      </c>
      <c r="E91" s="195" t="s">
        <v>24</v>
      </c>
      <c r="F91" s="196" t="s">
        <v>174</v>
      </c>
      <c r="G91" s="193"/>
      <c r="H91" s="197">
        <v>72</v>
      </c>
      <c r="I91" s="198"/>
      <c r="J91" s="193"/>
      <c r="K91" s="193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154</v>
      </c>
      <c r="AU91" s="203" t="s">
        <v>81</v>
      </c>
      <c r="AV91" s="10" t="s">
        <v>83</v>
      </c>
      <c r="AW91" s="10" t="s">
        <v>36</v>
      </c>
      <c r="AX91" s="10" t="s">
        <v>81</v>
      </c>
      <c r="AY91" s="203" t="s">
        <v>138</v>
      </c>
    </row>
    <row r="92" spans="2:65" s="1" customFormat="1" ht="51" customHeight="1">
      <c r="B92" s="38"/>
      <c r="C92" s="180" t="s">
        <v>175</v>
      </c>
      <c r="D92" s="180" t="s">
        <v>139</v>
      </c>
      <c r="E92" s="181" t="s">
        <v>176</v>
      </c>
      <c r="F92" s="182" t="s">
        <v>177</v>
      </c>
      <c r="G92" s="183" t="s">
        <v>142</v>
      </c>
      <c r="H92" s="184">
        <v>18</v>
      </c>
      <c r="I92" s="185"/>
      <c r="J92" s="186">
        <f>ROUND(I92*H92,2)</f>
        <v>0</v>
      </c>
      <c r="K92" s="182" t="s">
        <v>143</v>
      </c>
      <c r="L92" s="58"/>
      <c r="M92" s="187" t="s">
        <v>24</v>
      </c>
      <c r="N92" s="188" t="s">
        <v>44</v>
      </c>
      <c r="O92" s="39"/>
      <c r="P92" s="189">
        <f>O92*H92</f>
        <v>0</v>
      </c>
      <c r="Q92" s="189">
        <v>0</v>
      </c>
      <c r="R92" s="189">
        <f>Q92*H92</f>
        <v>0</v>
      </c>
      <c r="S92" s="189">
        <v>0.57999999999999996</v>
      </c>
      <c r="T92" s="190">
        <f>S92*H92</f>
        <v>10.44</v>
      </c>
      <c r="AR92" s="22" t="s">
        <v>144</v>
      </c>
      <c r="AT92" s="22" t="s">
        <v>139</v>
      </c>
      <c r="AU92" s="22" t="s">
        <v>81</v>
      </c>
      <c r="AY92" s="22" t="s">
        <v>138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22" t="s">
        <v>81</v>
      </c>
      <c r="BK92" s="191">
        <f>ROUND(I92*H92,2)</f>
        <v>0</v>
      </c>
      <c r="BL92" s="22" t="s">
        <v>144</v>
      </c>
      <c r="BM92" s="22" t="s">
        <v>178</v>
      </c>
    </row>
    <row r="93" spans="2:65" s="1" customFormat="1" ht="38.25" customHeight="1">
      <c r="B93" s="38"/>
      <c r="C93" s="180" t="s">
        <v>179</v>
      </c>
      <c r="D93" s="180" t="s">
        <v>139</v>
      </c>
      <c r="E93" s="181" t="s">
        <v>180</v>
      </c>
      <c r="F93" s="182" t="s">
        <v>181</v>
      </c>
      <c r="G93" s="183" t="s">
        <v>142</v>
      </c>
      <c r="H93" s="184">
        <v>63</v>
      </c>
      <c r="I93" s="185"/>
      <c r="J93" s="186">
        <f>ROUND(I93*H93,2)</f>
        <v>0</v>
      </c>
      <c r="K93" s="182" t="s">
        <v>143</v>
      </c>
      <c r="L93" s="58"/>
      <c r="M93" s="187" t="s">
        <v>24</v>
      </c>
      <c r="N93" s="188" t="s">
        <v>44</v>
      </c>
      <c r="O93" s="39"/>
      <c r="P93" s="189">
        <f>O93*H93</f>
        <v>0</v>
      </c>
      <c r="Q93" s="189">
        <v>9.0000000000000006E-5</v>
      </c>
      <c r="R93" s="189">
        <f>Q93*H93</f>
        <v>5.6700000000000006E-3</v>
      </c>
      <c r="S93" s="189">
        <v>0.25600000000000001</v>
      </c>
      <c r="T93" s="190">
        <f>S93*H93</f>
        <v>16.128</v>
      </c>
      <c r="AR93" s="22" t="s">
        <v>144</v>
      </c>
      <c r="AT93" s="22" t="s">
        <v>139</v>
      </c>
      <c r="AU93" s="22" t="s">
        <v>81</v>
      </c>
      <c r="AY93" s="22" t="s">
        <v>138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81</v>
      </c>
      <c r="BK93" s="191">
        <f>ROUND(I93*H93,2)</f>
        <v>0</v>
      </c>
      <c r="BL93" s="22" t="s">
        <v>144</v>
      </c>
      <c r="BM93" s="22" t="s">
        <v>182</v>
      </c>
    </row>
    <row r="94" spans="2:65" s="1" customFormat="1" ht="38.25" customHeight="1">
      <c r="B94" s="38"/>
      <c r="C94" s="180" t="s">
        <v>183</v>
      </c>
      <c r="D94" s="180" t="s">
        <v>139</v>
      </c>
      <c r="E94" s="181" t="s">
        <v>184</v>
      </c>
      <c r="F94" s="182" t="s">
        <v>185</v>
      </c>
      <c r="G94" s="183" t="s">
        <v>186</v>
      </c>
      <c r="H94" s="184">
        <v>110</v>
      </c>
      <c r="I94" s="185"/>
      <c r="J94" s="186">
        <f>ROUND(I94*H94,2)</f>
        <v>0</v>
      </c>
      <c r="K94" s="182" t="s">
        <v>143</v>
      </c>
      <c r="L94" s="58"/>
      <c r="M94" s="187" t="s">
        <v>24</v>
      </c>
      <c r="N94" s="188" t="s">
        <v>44</v>
      </c>
      <c r="O94" s="39"/>
      <c r="P94" s="189">
        <f>O94*H94</f>
        <v>0</v>
      </c>
      <c r="Q94" s="189">
        <v>0</v>
      </c>
      <c r="R94" s="189">
        <f>Q94*H94</f>
        <v>0</v>
      </c>
      <c r="S94" s="189">
        <v>0.20499999999999999</v>
      </c>
      <c r="T94" s="190">
        <f>S94*H94</f>
        <v>22.549999999999997</v>
      </c>
      <c r="AR94" s="22" t="s">
        <v>144</v>
      </c>
      <c r="AT94" s="22" t="s">
        <v>139</v>
      </c>
      <c r="AU94" s="22" t="s">
        <v>81</v>
      </c>
      <c r="AY94" s="22" t="s">
        <v>138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81</v>
      </c>
      <c r="BK94" s="191">
        <f>ROUND(I94*H94,2)</f>
        <v>0</v>
      </c>
      <c r="BL94" s="22" t="s">
        <v>144</v>
      </c>
      <c r="BM94" s="22" t="s">
        <v>187</v>
      </c>
    </row>
    <row r="95" spans="2:65" s="10" customFormat="1">
      <c r="B95" s="192"/>
      <c r="C95" s="193"/>
      <c r="D95" s="194" t="s">
        <v>154</v>
      </c>
      <c r="E95" s="195" t="s">
        <v>24</v>
      </c>
      <c r="F95" s="196" t="s">
        <v>188</v>
      </c>
      <c r="G95" s="193"/>
      <c r="H95" s="197">
        <v>110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154</v>
      </c>
      <c r="AU95" s="203" t="s">
        <v>81</v>
      </c>
      <c r="AV95" s="10" t="s">
        <v>83</v>
      </c>
      <c r="AW95" s="10" t="s">
        <v>36</v>
      </c>
      <c r="AX95" s="10" t="s">
        <v>81</v>
      </c>
      <c r="AY95" s="203" t="s">
        <v>138</v>
      </c>
    </row>
    <row r="96" spans="2:65" s="1" customFormat="1" ht="38.25" customHeight="1">
      <c r="B96" s="38"/>
      <c r="C96" s="180" t="s">
        <v>189</v>
      </c>
      <c r="D96" s="180" t="s">
        <v>139</v>
      </c>
      <c r="E96" s="181" t="s">
        <v>190</v>
      </c>
      <c r="F96" s="182" t="s">
        <v>191</v>
      </c>
      <c r="G96" s="183" t="s">
        <v>192</v>
      </c>
      <c r="H96" s="184">
        <v>38</v>
      </c>
      <c r="I96" s="185"/>
      <c r="J96" s="186">
        <f>ROUND(I96*H96,2)</f>
        <v>0</v>
      </c>
      <c r="K96" s="182" t="s">
        <v>143</v>
      </c>
      <c r="L96" s="58"/>
      <c r="M96" s="187" t="s">
        <v>24</v>
      </c>
      <c r="N96" s="188" t="s">
        <v>44</v>
      </c>
      <c r="O96" s="39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AR96" s="22" t="s">
        <v>144</v>
      </c>
      <c r="AT96" s="22" t="s">
        <v>139</v>
      </c>
      <c r="AU96" s="22" t="s">
        <v>81</v>
      </c>
      <c r="AY96" s="22" t="s">
        <v>138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22" t="s">
        <v>81</v>
      </c>
      <c r="BK96" s="191">
        <f>ROUND(I96*H96,2)</f>
        <v>0</v>
      </c>
      <c r="BL96" s="22" t="s">
        <v>144</v>
      </c>
      <c r="BM96" s="22" t="s">
        <v>193</v>
      </c>
    </row>
    <row r="97" spans="2:65" s="1" customFormat="1" ht="38.25" customHeight="1">
      <c r="B97" s="38"/>
      <c r="C97" s="180" t="s">
        <v>194</v>
      </c>
      <c r="D97" s="180" t="s">
        <v>139</v>
      </c>
      <c r="E97" s="181" t="s">
        <v>195</v>
      </c>
      <c r="F97" s="182" t="s">
        <v>196</v>
      </c>
      <c r="G97" s="183" t="s">
        <v>148</v>
      </c>
      <c r="H97" s="184">
        <v>2</v>
      </c>
      <c r="I97" s="185"/>
      <c r="J97" s="186">
        <f>ROUND(I97*H97,2)</f>
        <v>0</v>
      </c>
      <c r="K97" s="182" t="s">
        <v>143</v>
      </c>
      <c r="L97" s="58"/>
      <c r="M97" s="187" t="s">
        <v>24</v>
      </c>
      <c r="N97" s="188" t="s">
        <v>44</v>
      </c>
      <c r="O97" s="3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22" t="s">
        <v>144</v>
      </c>
      <c r="AT97" s="22" t="s">
        <v>139</v>
      </c>
      <c r="AU97" s="22" t="s">
        <v>81</v>
      </c>
      <c r="AY97" s="22" t="s">
        <v>138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81</v>
      </c>
      <c r="BK97" s="191">
        <f>ROUND(I97*H97,2)</f>
        <v>0</v>
      </c>
      <c r="BL97" s="22" t="s">
        <v>144</v>
      </c>
      <c r="BM97" s="22" t="s">
        <v>197</v>
      </c>
    </row>
    <row r="98" spans="2:65" s="1" customFormat="1" ht="38.25" customHeight="1">
      <c r="B98" s="38"/>
      <c r="C98" s="180" t="s">
        <v>198</v>
      </c>
      <c r="D98" s="180" t="s">
        <v>139</v>
      </c>
      <c r="E98" s="181" t="s">
        <v>199</v>
      </c>
      <c r="F98" s="182" t="s">
        <v>200</v>
      </c>
      <c r="G98" s="183" t="s">
        <v>148</v>
      </c>
      <c r="H98" s="184">
        <v>2</v>
      </c>
      <c r="I98" s="185"/>
      <c r="J98" s="186">
        <f>ROUND(I98*H98,2)</f>
        <v>0</v>
      </c>
      <c r="K98" s="182" t="s">
        <v>143</v>
      </c>
      <c r="L98" s="58"/>
      <c r="M98" s="187" t="s">
        <v>24</v>
      </c>
      <c r="N98" s="188" t="s">
        <v>44</v>
      </c>
      <c r="O98" s="39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AR98" s="22" t="s">
        <v>144</v>
      </c>
      <c r="AT98" s="22" t="s">
        <v>139</v>
      </c>
      <c r="AU98" s="22" t="s">
        <v>81</v>
      </c>
      <c r="AY98" s="22" t="s">
        <v>138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22" t="s">
        <v>81</v>
      </c>
      <c r="BK98" s="191">
        <f>ROUND(I98*H98,2)</f>
        <v>0</v>
      </c>
      <c r="BL98" s="22" t="s">
        <v>144</v>
      </c>
      <c r="BM98" s="22" t="s">
        <v>201</v>
      </c>
    </row>
    <row r="99" spans="2:65" s="1" customFormat="1" ht="25.5" customHeight="1">
      <c r="B99" s="38"/>
      <c r="C99" s="180" t="s">
        <v>202</v>
      </c>
      <c r="D99" s="180" t="s">
        <v>139</v>
      </c>
      <c r="E99" s="181" t="s">
        <v>203</v>
      </c>
      <c r="F99" s="182" t="s">
        <v>204</v>
      </c>
      <c r="G99" s="183" t="s">
        <v>142</v>
      </c>
      <c r="H99" s="184">
        <v>3</v>
      </c>
      <c r="I99" s="185"/>
      <c r="J99" s="186">
        <f>ROUND(I99*H99,2)</f>
        <v>0</v>
      </c>
      <c r="K99" s="182" t="s">
        <v>143</v>
      </c>
      <c r="L99" s="58"/>
      <c r="M99" s="187" t="s">
        <v>24</v>
      </c>
      <c r="N99" s="188" t="s">
        <v>44</v>
      </c>
      <c r="O99" s="39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22" t="s">
        <v>144</v>
      </c>
      <c r="AT99" s="22" t="s">
        <v>139</v>
      </c>
      <c r="AU99" s="22" t="s">
        <v>81</v>
      </c>
      <c r="AY99" s="22" t="s">
        <v>138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22" t="s">
        <v>81</v>
      </c>
      <c r="BK99" s="191">
        <f>ROUND(I99*H99,2)</f>
        <v>0</v>
      </c>
      <c r="BL99" s="22" t="s">
        <v>144</v>
      </c>
      <c r="BM99" s="22" t="s">
        <v>205</v>
      </c>
    </row>
    <row r="100" spans="2:65" s="1" customFormat="1" ht="38.25" customHeight="1">
      <c r="B100" s="38"/>
      <c r="C100" s="180">
        <v>15</v>
      </c>
      <c r="D100" s="180" t="s">
        <v>139</v>
      </c>
      <c r="E100" s="181" t="s">
        <v>1188</v>
      </c>
      <c r="F100" s="182" t="s">
        <v>1186</v>
      </c>
      <c r="G100" s="183" t="s">
        <v>148</v>
      </c>
      <c r="H100" s="184">
        <v>1</v>
      </c>
      <c r="I100" s="185"/>
      <c r="J100" s="186">
        <f>ROUND(I100*H100,2)</f>
        <v>0</v>
      </c>
      <c r="K100" s="182" t="s">
        <v>143</v>
      </c>
      <c r="L100" s="58"/>
      <c r="M100" s="187" t="s">
        <v>24</v>
      </c>
      <c r="N100" s="188" t="s">
        <v>44</v>
      </c>
      <c r="O100" s="3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22" t="s">
        <v>144</v>
      </c>
      <c r="AT100" s="22" t="s">
        <v>139</v>
      </c>
      <c r="AU100" s="22" t="s">
        <v>81</v>
      </c>
      <c r="AY100" s="22" t="s">
        <v>138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81</v>
      </c>
      <c r="BK100" s="191">
        <f>ROUND(I100*H100,2)</f>
        <v>0</v>
      </c>
      <c r="BL100" s="22" t="s">
        <v>144</v>
      </c>
      <c r="BM100" s="22" t="s">
        <v>201</v>
      </c>
    </row>
    <row r="101" spans="2:65" s="12" customFormat="1">
      <c r="B101" s="215"/>
      <c r="C101" s="216"/>
      <c r="D101" s="194" t="s">
        <v>154</v>
      </c>
      <c r="E101" s="217" t="s">
        <v>24</v>
      </c>
      <c r="F101" s="218" t="s">
        <v>1190</v>
      </c>
      <c r="G101" s="216"/>
      <c r="H101" s="217" t="s">
        <v>24</v>
      </c>
      <c r="I101" s="219"/>
      <c r="J101" s="216"/>
      <c r="K101" s="216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154</v>
      </c>
      <c r="AU101" s="224" t="s">
        <v>81</v>
      </c>
      <c r="AV101" s="12" t="s">
        <v>81</v>
      </c>
      <c r="AW101" s="12" t="s">
        <v>36</v>
      </c>
      <c r="AX101" s="12" t="s">
        <v>73</v>
      </c>
      <c r="AY101" s="224" t="s">
        <v>138</v>
      </c>
    </row>
    <row r="102" spans="2:65" s="1" customFormat="1" ht="25.5" customHeight="1">
      <c r="B102" s="38"/>
      <c r="C102" s="180">
        <v>16</v>
      </c>
      <c r="D102" s="180" t="s">
        <v>139</v>
      </c>
      <c r="E102" s="181" t="s">
        <v>1189</v>
      </c>
      <c r="F102" s="182" t="s">
        <v>1187</v>
      </c>
      <c r="G102" s="183" t="s">
        <v>148</v>
      </c>
      <c r="H102" s="184">
        <v>1</v>
      </c>
      <c r="I102" s="185"/>
      <c r="J102" s="186">
        <f>ROUND(I102*H102,2)</f>
        <v>0</v>
      </c>
      <c r="K102" s="182" t="s">
        <v>143</v>
      </c>
      <c r="L102" s="58"/>
      <c r="M102" s="187" t="s">
        <v>24</v>
      </c>
      <c r="N102" s="188" t="s">
        <v>44</v>
      </c>
      <c r="O102" s="39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22" t="s">
        <v>144</v>
      </c>
      <c r="AT102" s="22" t="s">
        <v>139</v>
      </c>
      <c r="AU102" s="22" t="s">
        <v>81</v>
      </c>
      <c r="AY102" s="22" t="s">
        <v>138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81</v>
      </c>
      <c r="BK102" s="191">
        <f>ROUND(I102*H102,2)</f>
        <v>0</v>
      </c>
      <c r="BL102" s="22" t="s">
        <v>144</v>
      </c>
      <c r="BM102" s="22" t="s">
        <v>205</v>
      </c>
    </row>
    <row r="103" spans="2:65" s="9" customFormat="1" ht="37.35" customHeight="1">
      <c r="B103" s="166"/>
      <c r="C103" s="167"/>
      <c r="D103" s="168" t="s">
        <v>72</v>
      </c>
      <c r="E103" s="169" t="s">
        <v>206</v>
      </c>
      <c r="F103" s="169" t="s">
        <v>207</v>
      </c>
      <c r="G103" s="167"/>
      <c r="H103" s="167"/>
      <c r="I103" s="170"/>
      <c r="J103" s="171">
        <f>BK103</f>
        <v>0</v>
      </c>
      <c r="K103" s="167"/>
      <c r="L103" s="172"/>
      <c r="M103" s="173"/>
      <c r="N103" s="174"/>
      <c r="O103" s="174"/>
      <c r="P103" s="175">
        <f>SUM(P104:P109)</f>
        <v>0</v>
      </c>
      <c r="Q103" s="174"/>
      <c r="R103" s="175">
        <f>SUM(R104:R109)</f>
        <v>0</v>
      </c>
      <c r="S103" s="174"/>
      <c r="T103" s="176">
        <f>SUM(T104:T109)</f>
        <v>0</v>
      </c>
      <c r="AR103" s="177" t="s">
        <v>81</v>
      </c>
      <c r="AT103" s="178" t="s">
        <v>72</v>
      </c>
      <c r="AU103" s="178" t="s">
        <v>73</v>
      </c>
      <c r="AY103" s="177" t="s">
        <v>138</v>
      </c>
      <c r="BK103" s="179">
        <f>SUM(BK104:BK109)</f>
        <v>0</v>
      </c>
    </row>
    <row r="104" spans="2:65" s="1" customFormat="1" ht="25.5" customHeight="1">
      <c r="B104" s="38"/>
      <c r="C104" s="180">
        <v>17</v>
      </c>
      <c r="D104" s="180" t="s">
        <v>139</v>
      </c>
      <c r="E104" s="181" t="s">
        <v>208</v>
      </c>
      <c r="F104" s="182" t="s">
        <v>209</v>
      </c>
      <c r="G104" s="183" t="s">
        <v>210</v>
      </c>
      <c r="H104" s="184">
        <v>54.503999999999998</v>
      </c>
      <c r="I104" s="185"/>
      <c r="J104" s="186">
        <f>ROUND(I104*H104,2)</f>
        <v>0</v>
      </c>
      <c r="K104" s="182" t="s">
        <v>143</v>
      </c>
      <c r="L104" s="58"/>
      <c r="M104" s="187" t="s">
        <v>24</v>
      </c>
      <c r="N104" s="188" t="s">
        <v>44</v>
      </c>
      <c r="O104" s="39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22" t="s">
        <v>144</v>
      </c>
      <c r="AT104" s="22" t="s">
        <v>139</v>
      </c>
      <c r="AU104" s="22" t="s">
        <v>81</v>
      </c>
      <c r="AY104" s="22" t="s">
        <v>138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81</v>
      </c>
      <c r="BK104" s="191">
        <f>ROUND(I104*H104,2)</f>
        <v>0</v>
      </c>
      <c r="BL104" s="22" t="s">
        <v>144</v>
      </c>
      <c r="BM104" s="22" t="s">
        <v>211</v>
      </c>
    </row>
    <row r="105" spans="2:65" s="1" customFormat="1" ht="25.5" customHeight="1">
      <c r="B105" s="38"/>
      <c r="C105" s="180">
        <v>18</v>
      </c>
      <c r="D105" s="180" t="s">
        <v>139</v>
      </c>
      <c r="E105" s="181" t="s">
        <v>213</v>
      </c>
      <c r="F105" s="182" t="s">
        <v>214</v>
      </c>
      <c r="G105" s="183" t="s">
        <v>210</v>
      </c>
      <c r="H105" s="184">
        <v>1077.79</v>
      </c>
      <c r="I105" s="185"/>
      <c r="J105" s="186">
        <f>ROUND(I105*H105,2)</f>
        <v>0</v>
      </c>
      <c r="K105" s="182" t="s">
        <v>143</v>
      </c>
      <c r="L105" s="58"/>
      <c r="M105" s="187" t="s">
        <v>24</v>
      </c>
      <c r="N105" s="188" t="s">
        <v>44</v>
      </c>
      <c r="O105" s="39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AR105" s="22" t="s">
        <v>144</v>
      </c>
      <c r="AT105" s="22" t="s">
        <v>139</v>
      </c>
      <c r="AU105" s="22" t="s">
        <v>81</v>
      </c>
      <c r="AY105" s="22" t="s">
        <v>138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22" t="s">
        <v>81</v>
      </c>
      <c r="BK105" s="191">
        <f>ROUND(I105*H105,2)</f>
        <v>0</v>
      </c>
      <c r="BL105" s="22" t="s">
        <v>144</v>
      </c>
      <c r="BM105" s="22" t="s">
        <v>215</v>
      </c>
    </row>
    <row r="106" spans="2:65" s="10" customFormat="1">
      <c r="B106" s="192"/>
      <c r="C106" s="193"/>
      <c r="D106" s="194" t="s">
        <v>154</v>
      </c>
      <c r="E106" s="193"/>
      <c r="F106" s="196" t="s">
        <v>216</v>
      </c>
      <c r="G106" s="193"/>
      <c r="H106" s="197">
        <v>1077.79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154</v>
      </c>
      <c r="AU106" s="203" t="s">
        <v>81</v>
      </c>
      <c r="AV106" s="10" t="s">
        <v>83</v>
      </c>
      <c r="AW106" s="10" t="s">
        <v>6</v>
      </c>
      <c r="AX106" s="10" t="s">
        <v>81</v>
      </c>
      <c r="AY106" s="203" t="s">
        <v>138</v>
      </c>
    </row>
    <row r="107" spans="2:65" s="1" customFormat="1" ht="25.5" customHeight="1">
      <c r="B107" s="38"/>
      <c r="C107" s="180">
        <v>19</v>
      </c>
      <c r="D107" s="180" t="s">
        <v>139</v>
      </c>
      <c r="E107" s="181" t="s">
        <v>218</v>
      </c>
      <c r="F107" s="182" t="s">
        <v>219</v>
      </c>
      <c r="G107" s="183" t="s">
        <v>210</v>
      </c>
      <c r="H107" s="184">
        <v>76.984999999999999</v>
      </c>
      <c r="I107" s="185"/>
      <c r="J107" s="186">
        <f>ROUND(I107*H107,2)</f>
        <v>0</v>
      </c>
      <c r="K107" s="182" t="s">
        <v>143</v>
      </c>
      <c r="L107" s="58"/>
      <c r="M107" s="187" t="s">
        <v>24</v>
      </c>
      <c r="N107" s="188" t="s">
        <v>44</v>
      </c>
      <c r="O107" s="39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22" t="s">
        <v>144</v>
      </c>
      <c r="AT107" s="22" t="s">
        <v>139</v>
      </c>
      <c r="AU107" s="22" t="s">
        <v>81</v>
      </c>
      <c r="AY107" s="22" t="s">
        <v>138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2" t="s">
        <v>81</v>
      </c>
      <c r="BK107" s="191">
        <f>ROUND(I107*H107,2)</f>
        <v>0</v>
      </c>
      <c r="BL107" s="22" t="s">
        <v>144</v>
      </c>
      <c r="BM107" s="22" t="s">
        <v>220</v>
      </c>
    </row>
    <row r="108" spans="2:65" s="1" customFormat="1" ht="25.5" customHeight="1">
      <c r="B108" s="38"/>
      <c r="C108" s="180">
        <v>20</v>
      </c>
      <c r="D108" s="180" t="s">
        <v>139</v>
      </c>
      <c r="E108" s="181" t="s">
        <v>222</v>
      </c>
      <c r="F108" s="182" t="s">
        <v>223</v>
      </c>
      <c r="G108" s="183" t="s">
        <v>210</v>
      </c>
      <c r="H108" s="184">
        <v>23.184000000000001</v>
      </c>
      <c r="I108" s="185"/>
      <c r="J108" s="186">
        <f>ROUND(I108*H108,2)</f>
        <v>0</v>
      </c>
      <c r="K108" s="182" t="s">
        <v>143</v>
      </c>
      <c r="L108" s="58"/>
      <c r="M108" s="187" t="s">
        <v>24</v>
      </c>
      <c r="N108" s="188" t="s">
        <v>44</v>
      </c>
      <c r="O108" s="39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22" t="s">
        <v>144</v>
      </c>
      <c r="AT108" s="22" t="s">
        <v>139</v>
      </c>
      <c r="AU108" s="22" t="s">
        <v>81</v>
      </c>
      <c r="AY108" s="22" t="s">
        <v>138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22" t="s">
        <v>81</v>
      </c>
      <c r="BK108" s="191">
        <f>ROUND(I108*H108,2)</f>
        <v>0</v>
      </c>
      <c r="BL108" s="22" t="s">
        <v>144</v>
      </c>
      <c r="BM108" s="22" t="s">
        <v>224</v>
      </c>
    </row>
    <row r="109" spans="2:65" s="1" customFormat="1" ht="25.5" customHeight="1">
      <c r="B109" s="38"/>
      <c r="C109" s="180">
        <v>21</v>
      </c>
      <c r="D109" s="180" t="s">
        <v>139</v>
      </c>
      <c r="E109" s="181" t="s">
        <v>226</v>
      </c>
      <c r="F109" s="182" t="s">
        <v>227</v>
      </c>
      <c r="G109" s="183" t="s">
        <v>210</v>
      </c>
      <c r="H109" s="184">
        <v>31.32</v>
      </c>
      <c r="I109" s="185"/>
      <c r="J109" s="186">
        <f>ROUND(I109*H109,2)</f>
        <v>0</v>
      </c>
      <c r="K109" s="182" t="s">
        <v>143</v>
      </c>
      <c r="L109" s="58"/>
      <c r="M109" s="187" t="s">
        <v>24</v>
      </c>
      <c r="N109" s="225" t="s">
        <v>44</v>
      </c>
      <c r="O109" s="226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22" t="s">
        <v>144</v>
      </c>
      <c r="AT109" s="22" t="s">
        <v>139</v>
      </c>
      <c r="AU109" s="22" t="s">
        <v>81</v>
      </c>
      <c r="AY109" s="22" t="s">
        <v>138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2" t="s">
        <v>81</v>
      </c>
      <c r="BK109" s="191">
        <f>ROUND(I109*H109,2)</f>
        <v>0</v>
      </c>
      <c r="BL109" s="22" t="s">
        <v>144</v>
      </c>
      <c r="BM109" s="22" t="s">
        <v>228</v>
      </c>
    </row>
    <row r="110" spans="2:65" s="1" customFormat="1" ht="6.95" customHeight="1">
      <c r="B110" s="53"/>
      <c r="C110" s="54"/>
      <c r="D110" s="54"/>
      <c r="E110" s="54"/>
      <c r="F110" s="54"/>
      <c r="G110" s="54"/>
      <c r="H110" s="54"/>
      <c r="I110" s="136"/>
      <c r="J110" s="54"/>
      <c r="K110" s="54"/>
      <c r="L110" s="58"/>
    </row>
  </sheetData>
  <sheetProtection password="CA23" sheet="1" objects="1" scenarios="1"/>
  <autoFilter ref="C77:K109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BR160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86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229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ROUND(SUM(BE82:BE158), 2)</f>
        <v>0</v>
      </c>
      <c r="G30" s="39"/>
      <c r="H30" s="39"/>
      <c r="I30" s="128">
        <v>0.21</v>
      </c>
      <c r="J30" s="127">
        <f>ROUND(ROUND((SUM(BE82:BE158)),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ROUND(SUM(BF82:BF158), 2)</f>
        <v>0</v>
      </c>
      <c r="G31" s="39"/>
      <c r="H31" s="39"/>
      <c r="I31" s="128">
        <v>0.15</v>
      </c>
      <c r="J31" s="127">
        <f>ROUND(ROUND((SUM(BF82:BF158)),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ROUND(SUM(BG82:BG158),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ROUND(SUM(BH82:BH158),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ROUND(SUM(BI82:BI158),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101 - SO 101 - Příjezdová komunikace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7" customFormat="1" ht="24.95" customHeight="1">
      <c r="B58" s="146"/>
      <c r="C58" s="147"/>
      <c r="D58" s="148" t="s">
        <v>230</v>
      </c>
      <c r="E58" s="149"/>
      <c r="F58" s="149"/>
      <c r="G58" s="149"/>
      <c r="H58" s="149"/>
      <c r="I58" s="150"/>
      <c r="J58" s="151">
        <f>J108</f>
        <v>0</v>
      </c>
      <c r="K58" s="152"/>
    </row>
    <row r="59" spans="2:47" s="7" customFormat="1" ht="24.95" customHeight="1">
      <c r="B59" s="146"/>
      <c r="C59" s="147"/>
      <c r="D59" s="148" t="s">
        <v>231</v>
      </c>
      <c r="E59" s="149"/>
      <c r="F59" s="149"/>
      <c r="G59" s="149"/>
      <c r="H59" s="149"/>
      <c r="I59" s="150"/>
      <c r="J59" s="151">
        <f>J110</f>
        <v>0</v>
      </c>
      <c r="K59" s="152"/>
    </row>
    <row r="60" spans="2:47" s="7" customFormat="1" ht="24.95" customHeight="1">
      <c r="B60" s="146"/>
      <c r="C60" s="147"/>
      <c r="D60" s="148" t="s">
        <v>232</v>
      </c>
      <c r="E60" s="149"/>
      <c r="F60" s="149"/>
      <c r="G60" s="149"/>
      <c r="H60" s="149"/>
      <c r="I60" s="150"/>
      <c r="J60" s="151">
        <f>J140</f>
        <v>0</v>
      </c>
      <c r="K60" s="152"/>
    </row>
    <row r="61" spans="2:47" s="7" customFormat="1" ht="24.95" customHeight="1">
      <c r="B61" s="146"/>
      <c r="C61" s="147"/>
      <c r="D61" s="148" t="s">
        <v>233</v>
      </c>
      <c r="E61" s="149"/>
      <c r="F61" s="149"/>
      <c r="G61" s="149"/>
      <c r="H61" s="149"/>
      <c r="I61" s="150"/>
      <c r="J61" s="151">
        <f>J155</f>
        <v>0</v>
      </c>
      <c r="K61" s="152"/>
    </row>
    <row r="62" spans="2:47" s="7" customFormat="1" ht="24.95" customHeight="1">
      <c r="B62" s="146"/>
      <c r="C62" s="147"/>
      <c r="D62" s="148" t="s">
        <v>234</v>
      </c>
      <c r="E62" s="149"/>
      <c r="F62" s="149"/>
      <c r="G62" s="149"/>
      <c r="H62" s="149"/>
      <c r="I62" s="150"/>
      <c r="J62" s="151">
        <f>J157</f>
        <v>0</v>
      </c>
      <c r="K62" s="152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50000000000003" customHeight="1">
      <c r="B69" s="38"/>
      <c r="C69" s="59" t="s">
        <v>123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12" s="1" customFormat="1" ht="6.95" customHeight="1">
      <c r="B70" s="38"/>
      <c r="C70" s="60"/>
      <c r="D70" s="60"/>
      <c r="E70" s="60"/>
      <c r="F70" s="60"/>
      <c r="G70" s="60"/>
      <c r="H70" s="60"/>
      <c r="I70" s="153"/>
      <c r="J70" s="60"/>
      <c r="K70" s="60"/>
      <c r="L70" s="58"/>
    </row>
    <row r="71" spans="2:12" s="1" customFormat="1" ht="14.45" customHeight="1">
      <c r="B71" s="38"/>
      <c r="C71" s="62" t="s">
        <v>19</v>
      </c>
      <c r="D71" s="60"/>
      <c r="E71" s="60"/>
      <c r="F71" s="60"/>
      <c r="G71" s="60"/>
      <c r="H71" s="60"/>
      <c r="I71" s="153"/>
      <c r="J71" s="60"/>
      <c r="K71" s="60"/>
      <c r="L71" s="58"/>
    </row>
    <row r="72" spans="2:12" s="1" customFormat="1" ht="16.5" customHeight="1">
      <c r="B72" s="38"/>
      <c r="C72" s="60"/>
      <c r="D72" s="60"/>
      <c r="E72" s="364" t="str">
        <f>E7</f>
        <v>Příjezdová komunikace z ul. Kischovy</v>
      </c>
      <c r="F72" s="365"/>
      <c r="G72" s="365"/>
      <c r="H72" s="365"/>
      <c r="I72" s="153"/>
      <c r="J72" s="60"/>
      <c r="K72" s="60"/>
      <c r="L72" s="58"/>
    </row>
    <row r="73" spans="2:12" s="1" customFormat="1" ht="14.45" customHeight="1">
      <c r="B73" s="38"/>
      <c r="C73" s="62" t="s">
        <v>114</v>
      </c>
      <c r="D73" s="60"/>
      <c r="E73" s="60"/>
      <c r="F73" s="60"/>
      <c r="G73" s="60"/>
      <c r="H73" s="60"/>
      <c r="I73" s="153"/>
      <c r="J73" s="60"/>
      <c r="K73" s="60"/>
      <c r="L73" s="58"/>
    </row>
    <row r="74" spans="2:12" s="1" customFormat="1" ht="17.25" customHeight="1">
      <c r="B74" s="38"/>
      <c r="C74" s="60"/>
      <c r="D74" s="60"/>
      <c r="E74" s="343" t="str">
        <f>E9</f>
        <v>101 - SO 101 - Příjezdová komunikace</v>
      </c>
      <c r="F74" s="366"/>
      <c r="G74" s="366"/>
      <c r="H74" s="366"/>
      <c r="I74" s="153"/>
      <c r="J74" s="60"/>
      <c r="K74" s="60"/>
      <c r="L74" s="58"/>
    </row>
    <row r="75" spans="2:12" s="1" customFormat="1" ht="6.95" customHeight="1">
      <c r="B75" s="38"/>
      <c r="C75" s="60"/>
      <c r="D75" s="60"/>
      <c r="E75" s="60"/>
      <c r="F75" s="60"/>
      <c r="G75" s="60"/>
      <c r="H75" s="60"/>
      <c r="I75" s="153"/>
      <c r="J75" s="60"/>
      <c r="K75" s="60"/>
      <c r="L75" s="58"/>
    </row>
    <row r="76" spans="2:12" s="1" customFormat="1" ht="18" customHeight="1">
      <c r="B76" s="38"/>
      <c r="C76" s="62" t="s">
        <v>25</v>
      </c>
      <c r="D76" s="60"/>
      <c r="E76" s="60"/>
      <c r="F76" s="154" t="str">
        <f>F12</f>
        <v xml:space="preserve"> </v>
      </c>
      <c r="G76" s="60"/>
      <c r="H76" s="60"/>
      <c r="I76" s="155" t="s">
        <v>27</v>
      </c>
      <c r="J76" s="70">
        <f>IF(J12="","",J12)</f>
        <v>43350</v>
      </c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53"/>
      <c r="J77" s="60"/>
      <c r="K77" s="60"/>
      <c r="L77" s="58"/>
    </row>
    <row r="78" spans="2:12" s="1" customFormat="1" ht="15">
      <c r="B78" s="38"/>
      <c r="C78" s="62" t="s">
        <v>28</v>
      </c>
      <c r="D78" s="60"/>
      <c r="E78" s="60"/>
      <c r="F78" s="154" t="str">
        <f>E15</f>
        <v>Městský obvod Ostrava - Jih</v>
      </c>
      <c r="G78" s="60"/>
      <c r="H78" s="60"/>
      <c r="I78" s="155" t="s">
        <v>34</v>
      </c>
      <c r="J78" s="154" t="str">
        <f>E21</f>
        <v>Ing. David Klimša</v>
      </c>
      <c r="K78" s="60"/>
      <c r="L78" s="58"/>
    </row>
    <row r="79" spans="2:12" s="1" customFormat="1" ht="14.45" customHeight="1">
      <c r="B79" s="38"/>
      <c r="C79" s="62" t="s">
        <v>32</v>
      </c>
      <c r="D79" s="60"/>
      <c r="E79" s="60"/>
      <c r="F79" s="154" t="str">
        <f>IF(E18="","",E18)</f>
        <v/>
      </c>
      <c r="G79" s="60"/>
      <c r="H79" s="60"/>
      <c r="I79" s="153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53"/>
      <c r="J80" s="60"/>
      <c r="K80" s="60"/>
      <c r="L80" s="58"/>
    </row>
    <row r="81" spans="2:65" s="8" customFormat="1" ht="29.25" customHeight="1">
      <c r="B81" s="156"/>
      <c r="C81" s="157" t="s">
        <v>124</v>
      </c>
      <c r="D81" s="158" t="s">
        <v>58</v>
      </c>
      <c r="E81" s="158" t="s">
        <v>54</v>
      </c>
      <c r="F81" s="158" t="s">
        <v>125</v>
      </c>
      <c r="G81" s="158" t="s">
        <v>126</v>
      </c>
      <c r="H81" s="158" t="s">
        <v>127</v>
      </c>
      <c r="I81" s="159" t="s">
        <v>128</v>
      </c>
      <c r="J81" s="158" t="s">
        <v>118</v>
      </c>
      <c r="K81" s="160" t="s">
        <v>129</v>
      </c>
      <c r="L81" s="161"/>
      <c r="M81" s="78" t="s">
        <v>130</v>
      </c>
      <c r="N81" s="79" t="s">
        <v>43</v>
      </c>
      <c r="O81" s="79" t="s">
        <v>131</v>
      </c>
      <c r="P81" s="79" t="s">
        <v>132</v>
      </c>
      <c r="Q81" s="79" t="s">
        <v>133</v>
      </c>
      <c r="R81" s="79" t="s">
        <v>134</v>
      </c>
      <c r="S81" s="79" t="s">
        <v>135</v>
      </c>
      <c r="T81" s="80" t="s">
        <v>136</v>
      </c>
    </row>
    <row r="82" spans="2:65" s="1" customFormat="1" ht="29.25" customHeight="1">
      <c r="B82" s="38"/>
      <c r="C82" s="84" t="s">
        <v>119</v>
      </c>
      <c r="D82" s="60"/>
      <c r="E82" s="60"/>
      <c r="F82" s="60"/>
      <c r="G82" s="60"/>
      <c r="H82" s="60"/>
      <c r="I82" s="153"/>
      <c r="J82" s="162">
        <f>BK82</f>
        <v>0</v>
      </c>
      <c r="K82" s="60"/>
      <c r="L82" s="58"/>
      <c r="M82" s="81"/>
      <c r="N82" s="82"/>
      <c r="O82" s="82"/>
      <c r="P82" s="163">
        <f>P83+P108+P110+P140+P155+P157</f>
        <v>0</v>
      </c>
      <c r="Q82" s="82"/>
      <c r="R82" s="163">
        <f>R83+R108+R110+R140+R155+R157</f>
        <v>57.132637799999998</v>
      </c>
      <c r="S82" s="82"/>
      <c r="T82" s="164">
        <f>T83+T108+T110+T140+T155+T157</f>
        <v>0</v>
      </c>
      <c r="AT82" s="22" t="s">
        <v>72</v>
      </c>
      <c r="AU82" s="22" t="s">
        <v>120</v>
      </c>
      <c r="BK82" s="165">
        <f>BK83+BK108+BK110+BK140+BK155+BK157</f>
        <v>0</v>
      </c>
    </row>
    <row r="83" spans="2:65" s="9" customFormat="1" ht="37.35" customHeight="1">
      <c r="B83" s="166"/>
      <c r="C83" s="167"/>
      <c r="D83" s="168" t="s">
        <v>72</v>
      </c>
      <c r="E83" s="169" t="s">
        <v>81</v>
      </c>
      <c r="F83" s="169" t="s">
        <v>137</v>
      </c>
      <c r="G83" s="167"/>
      <c r="H83" s="167"/>
      <c r="I83" s="170"/>
      <c r="J83" s="171">
        <f>BK83</f>
        <v>0</v>
      </c>
      <c r="K83" s="167"/>
      <c r="L83" s="172"/>
      <c r="M83" s="173"/>
      <c r="N83" s="174"/>
      <c r="O83" s="174"/>
      <c r="P83" s="175">
        <f>SUM(P84:P107)</f>
        <v>0</v>
      </c>
      <c r="Q83" s="174"/>
      <c r="R83" s="175">
        <f>SUM(R84:R107)</f>
        <v>23</v>
      </c>
      <c r="S83" s="174"/>
      <c r="T83" s="176">
        <f>SUM(T84:T107)</f>
        <v>0</v>
      </c>
      <c r="AR83" s="177" t="s">
        <v>81</v>
      </c>
      <c r="AT83" s="178" t="s">
        <v>72</v>
      </c>
      <c r="AU83" s="178" t="s">
        <v>73</v>
      </c>
      <c r="AY83" s="177" t="s">
        <v>138</v>
      </c>
      <c r="BK83" s="179">
        <f>SUM(BK84:BK107)</f>
        <v>0</v>
      </c>
    </row>
    <row r="84" spans="2:65" s="1" customFormat="1" ht="25.5" customHeight="1">
      <c r="B84" s="38"/>
      <c r="C84" s="180" t="s">
        <v>81</v>
      </c>
      <c r="D84" s="180" t="s">
        <v>139</v>
      </c>
      <c r="E84" s="181" t="s">
        <v>235</v>
      </c>
      <c r="F84" s="182" t="s">
        <v>236</v>
      </c>
      <c r="G84" s="183" t="s">
        <v>192</v>
      </c>
      <c r="H84" s="184">
        <v>101</v>
      </c>
      <c r="I84" s="185"/>
      <c r="J84" s="186">
        <f>ROUND(I84*H84,2)</f>
        <v>0</v>
      </c>
      <c r="K84" s="182" t="s">
        <v>143</v>
      </c>
      <c r="L84" s="58"/>
      <c r="M84" s="187" t="s">
        <v>24</v>
      </c>
      <c r="N84" s="188" t="s">
        <v>44</v>
      </c>
      <c r="O84" s="39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AR84" s="22" t="s">
        <v>144</v>
      </c>
      <c r="AT84" s="22" t="s">
        <v>139</v>
      </c>
      <c r="AU84" s="22" t="s">
        <v>81</v>
      </c>
      <c r="AY84" s="22" t="s">
        <v>138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22" t="s">
        <v>81</v>
      </c>
      <c r="BK84" s="191">
        <f>ROUND(I84*H84,2)</f>
        <v>0</v>
      </c>
      <c r="BL84" s="22" t="s">
        <v>144</v>
      </c>
      <c r="BM84" s="22" t="s">
        <v>237</v>
      </c>
    </row>
    <row r="85" spans="2:65" s="12" customFormat="1">
      <c r="B85" s="215"/>
      <c r="C85" s="216"/>
      <c r="D85" s="194" t="s">
        <v>154</v>
      </c>
      <c r="E85" s="217" t="s">
        <v>24</v>
      </c>
      <c r="F85" s="218" t="s">
        <v>238</v>
      </c>
      <c r="G85" s="216"/>
      <c r="H85" s="217" t="s">
        <v>24</v>
      </c>
      <c r="I85" s="219"/>
      <c r="J85" s="216"/>
      <c r="K85" s="216"/>
      <c r="L85" s="220"/>
      <c r="M85" s="221"/>
      <c r="N85" s="222"/>
      <c r="O85" s="222"/>
      <c r="P85" s="222"/>
      <c r="Q85" s="222"/>
      <c r="R85" s="222"/>
      <c r="S85" s="222"/>
      <c r="T85" s="223"/>
      <c r="AT85" s="224" t="s">
        <v>154</v>
      </c>
      <c r="AU85" s="224" t="s">
        <v>81</v>
      </c>
      <c r="AV85" s="12" t="s">
        <v>81</v>
      </c>
      <c r="AW85" s="12" t="s">
        <v>36</v>
      </c>
      <c r="AX85" s="12" t="s">
        <v>73</v>
      </c>
      <c r="AY85" s="224" t="s">
        <v>138</v>
      </c>
    </row>
    <row r="86" spans="2:65" s="10" customFormat="1">
      <c r="B86" s="192"/>
      <c r="C86" s="193"/>
      <c r="D86" s="194" t="s">
        <v>154</v>
      </c>
      <c r="E86" s="195" t="s">
        <v>24</v>
      </c>
      <c r="F86" s="196" t="s">
        <v>239</v>
      </c>
      <c r="G86" s="193"/>
      <c r="H86" s="197">
        <v>101</v>
      </c>
      <c r="I86" s="198"/>
      <c r="J86" s="193"/>
      <c r="K86" s="193"/>
      <c r="L86" s="199"/>
      <c r="M86" s="200"/>
      <c r="N86" s="201"/>
      <c r="O86" s="201"/>
      <c r="P86" s="201"/>
      <c r="Q86" s="201"/>
      <c r="R86" s="201"/>
      <c r="S86" s="201"/>
      <c r="T86" s="202"/>
      <c r="AT86" s="203" t="s">
        <v>154</v>
      </c>
      <c r="AU86" s="203" t="s">
        <v>81</v>
      </c>
      <c r="AV86" s="10" t="s">
        <v>83</v>
      </c>
      <c r="AW86" s="10" t="s">
        <v>36</v>
      </c>
      <c r="AX86" s="10" t="s">
        <v>81</v>
      </c>
      <c r="AY86" s="203" t="s">
        <v>138</v>
      </c>
    </row>
    <row r="87" spans="2:65" s="1" customFormat="1" ht="25.5" customHeight="1">
      <c r="B87" s="38"/>
      <c r="C87" s="180" t="s">
        <v>83</v>
      </c>
      <c r="D87" s="180" t="s">
        <v>139</v>
      </c>
      <c r="E87" s="181" t="s">
        <v>240</v>
      </c>
      <c r="F87" s="182" t="s">
        <v>241</v>
      </c>
      <c r="G87" s="183" t="s">
        <v>192</v>
      </c>
      <c r="H87" s="184">
        <v>101</v>
      </c>
      <c r="I87" s="185"/>
      <c r="J87" s="186">
        <f>ROUND(I87*H87,2)</f>
        <v>0</v>
      </c>
      <c r="K87" s="182" t="s">
        <v>143</v>
      </c>
      <c r="L87" s="58"/>
      <c r="M87" s="187" t="s">
        <v>24</v>
      </c>
      <c r="N87" s="188" t="s">
        <v>44</v>
      </c>
      <c r="O87" s="39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22" t="s">
        <v>144</v>
      </c>
      <c r="AT87" s="22" t="s">
        <v>139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144</v>
      </c>
      <c r="BM87" s="22" t="s">
        <v>242</v>
      </c>
    </row>
    <row r="88" spans="2:65" s="1" customFormat="1" ht="25.5" customHeight="1">
      <c r="B88" s="38"/>
      <c r="C88" s="180" t="s">
        <v>150</v>
      </c>
      <c r="D88" s="180" t="s">
        <v>139</v>
      </c>
      <c r="E88" s="181" t="s">
        <v>243</v>
      </c>
      <c r="F88" s="182" t="s">
        <v>244</v>
      </c>
      <c r="G88" s="183" t="s">
        <v>192</v>
      </c>
      <c r="H88" s="184">
        <v>11.5</v>
      </c>
      <c r="I88" s="185"/>
      <c r="J88" s="186">
        <f>ROUND(I88*H88,2)</f>
        <v>0</v>
      </c>
      <c r="K88" s="182" t="s">
        <v>143</v>
      </c>
      <c r="L88" s="58"/>
      <c r="M88" s="187" t="s">
        <v>24</v>
      </c>
      <c r="N88" s="188" t="s">
        <v>44</v>
      </c>
      <c r="O88" s="39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22" t="s">
        <v>144</v>
      </c>
      <c r="AT88" s="22" t="s">
        <v>139</v>
      </c>
      <c r="AU88" s="22" t="s">
        <v>81</v>
      </c>
      <c r="AY88" s="22" t="s">
        <v>138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22" t="s">
        <v>81</v>
      </c>
      <c r="BK88" s="191">
        <f>ROUND(I88*H88,2)</f>
        <v>0</v>
      </c>
      <c r="BL88" s="22" t="s">
        <v>144</v>
      </c>
      <c r="BM88" s="22" t="s">
        <v>245</v>
      </c>
    </row>
    <row r="89" spans="2:65" s="12" customFormat="1">
      <c r="B89" s="215"/>
      <c r="C89" s="216"/>
      <c r="D89" s="194" t="s">
        <v>154</v>
      </c>
      <c r="E89" s="217" t="s">
        <v>24</v>
      </c>
      <c r="F89" s="218" t="s">
        <v>238</v>
      </c>
      <c r="G89" s="216"/>
      <c r="H89" s="217" t="s">
        <v>24</v>
      </c>
      <c r="I89" s="219"/>
      <c r="J89" s="216"/>
      <c r="K89" s="216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154</v>
      </c>
      <c r="AU89" s="224" t="s">
        <v>81</v>
      </c>
      <c r="AV89" s="12" t="s">
        <v>81</v>
      </c>
      <c r="AW89" s="12" t="s">
        <v>36</v>
      </c>
      <c r="AX89" s="12" t="s">
        <v>73</v>
      </c>
      <c r="AY89" s="224" t="s">
        <v>138</v>
      </c>
    </row>
    <row r="90" spans="2:65" s="10" customFormat="1">
      <c r="B90" s="192"/>
      <c r="C90" s="193"/>
      <c r="D90" s="194" t="s">
        <v>154</v>
      </c>
      <c r="E90" s="195" t="s">
        <v>24</v>
      </c>
      <c r="F90" s="196" t="s">
        <v>246</v>
      </c>
      <c r="G90" s="193"/>
      <c r="H90" s="197">
        <v>11.5</v>
      </c>
      <c r="I90" s="198"/>
      <c r="J90" s="193"/>
      <c r="K90" s="193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154</v>
      </c>
      <c r="AU90" s="203" t="s">
        <v>81</v>
      </c>
      <c r="AV90" s="10" t="s">
        <v>83</v>
      </c>
      <c r="AW90" s="10" t="s">
        <v>36</v>
      </c>
      <c r="AX90" s="10" t="s">
        <v>81</v>
      </c>
      <c r="AY90" s="203" t="s">
        <v>138</v>
      </c>
    </row>
    <row r="91" spans="2:65" s="1" customFormat="1" ht="38.25" customHeight="1">
      <c r="B91" s="38"/>
      <c r="C91" s="180" t="s">
        <v>144</v>
      </c>
      <c r="D91" s="180" t="s">
        <v>139</v>
      </c>
      <c r="E91" s="181" t="s">
        <v>247</v>
      </c>
      <c r="F91" s="182" t="s">
        <v>248</v>
      </c>
      <c r="G91" s="183" t="s">
        <v>192</v>
      </c>
      <c r="H91" s="184">
        <v>11.5</v>
      </c>
      <c r="I91" s="185"/>
      <c r="J91" s="186">
        <f>ROUND(I91*H91,2)</f>
        <v>0</v>
      </c>
      <c r="K91" s="182" t="s">
        <v>143</v>
      </c>
      <c r="L91" s="58"/>
      <c r="M91" s="187" t="s">
        <v>24</v>
      </c>
      <c r="N91" s="188" t="s">
        <v>44</v>
      </c>
      <c r="O91" s="39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22" t="s">
        <v>144</v>
      </c>
      <c r="AT91" s="22" t="s">
        <v>139</v>
      </c>
      <c r="AU91" s="22" t="s">
        <v>81</v>
      </c>
      <c r="AY91" s="22" t="s">
        <v>138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22" t="s">
        <v>81</v>
      </c>
      <c r="BK91" s="191">
        <f>ROUND(I91*H91,2)</f>
        <v>0</v>
      </c>
      <c r="BL91" s="22" t="s">
        <v>144</v>
      </c>
      <c r="BM91" s="22" t="s">
        <v>249</v>
      </c>
    </row>
    <row r="92" spans="2:65" s="1" customFormat="1" ht="38.25" customHeight="1">
      <c r="B92" s="38"/>
      <c r="C92" s="180" t="s">
        <v>161</v>
      </c>
      <c r="D92" s="180" t="s">
        <v>139</v>
      </c>
      <c r="E92" s="181" t="s">
        <v>250</v>
      </c>
      <c r="F92" s="182" t="s">
        <v>251</v>
      </c>
      <c r="G92" s="183" t="s">
        <v>192</v>
      </c>
      <c r="H92" s="184">
        <v>106.5</v>
      </c>
      <c r="I92" s="185"/>
      <c r="J92" s="186">
        <f>ROUND(I92*H92,2)</f>
        <v>0</v>
      </c>
      <c r="K92" s="182" t="s">
        <v>143</v>
      </c>
      <c r="L92" s="58"/>
      <c r="M92" s="187" t="s">
        <v>24</v>
      </c>
      <c r="N92" s="188" t="s">
        <v>44</v>
      </c>
      <c r="O92" s="39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AR92" s="22" t="s">
        <v>144</v>
      </c>
      <c r="AT92" s="22" t="s">
        <v>139</v>
      </c>
      <c r="AU92" s="22" t="s">
        <v>81</v>
      </c>
      <c r="AY92" s="22" t="s">
        <v>138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22" t="s">
        <v>81</v>
      </c>
      <c r="BK92" s="191">
        <f>ROUND(I92*H92,2)</f>
        <v>0</v>
      </c>
      <c r="BL92" s="22" t="s">
        <v>144</v>
      </c>
      <c r="BM92" s="22" t="s">
        <v>252</v>
      </c>
    </row>
    <row r="93" spans="2:65" s="10" customFormat="1">
      <c r="B93" s="192"/>
      <c r="C93" s="193"/>
      <c r="D93" s="194" t="s">
        <v>154</v>
      </c>
      <c r="E93" s="195" t="s">
        <v>24</v>
      </c>
      <c r="F93" s="196" t="s">
        <v>253</v>
      </c>
      <c r="G93" s="193"/>
      <c r="H93" s="197">
        <v>106.5</v>
      </c>
      <c r="I93" s="198"/>
      <c r="J93" s="193"/>
      <c r="K93" s="193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154</v>
      </c>
      <c r="AU93" s="203" t="s">
        <v>81</v>
      </c>
      <c r="AV93" s="10" t="s">
        <v>83</v>
      </c>
      <c r="AW93" s="10" t="s">
        <v>36</v>
      </c>
      <c r="AX93" s="10" t="s">
        <v>81</v>
      </c>
      <c r="AY93" s="203" t="s">
        <v>138</v>
      </c>
    </row>
    <row r="94" spans="2:65" s="1" customFormat="1" ht="51" customHeight="1">
      <c r="B94" s="38"/>
      <c r="C94" s="180" t="s">
        <v>165</v>
      </c>
      <c r="D94" s="180" t="s">
        <v>139</v>
      </c>
      <c r="E94" s="181" t="s">
        <v>254</v>
      </c>
      <c r="F94" s="182" t="s">
        <v>255</v>
      </c>
      <c r="G94" s="183" t="s">
        <v>192</v>
      </c>
      <c r="H94" s="184">
        <v>1065</v>
      </c>
      <c r="I94" s="185"/>
      <c r="J94" s="186">
        <f>ROUND(I94*H94,2)</f>
        <v>0</v>
      </c>
      <c r="K94" s="182" t="s">
        <v>143</v>
      </c>
      <c r="L94" s="58"/>
      <c r="M94" s="187" t="s">
        <v>24</v>
      </c>
      <c r="N94" s="188" t="s">
        <v>44</v>
      </c>
      <c r="O94" s="3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22" t="s">
        <v>144</v>
      </c>
      <c r="AT94" s="22" t="s">
        <v>139</v>
      </c>
      <c r="AU94" s="22" t="s">
        <v>81</v>
      </c>
      <c r="AY94" s="22" t="s">
        <v>138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81</v>
      </c>
      <c r="BK94" s="191">
        <f>ROUND(I94*H94,2)</f>
        <v>0</v>
      </c>
      <c r="BL94" s="22" t="s">
        <v>144</v>
      </c>
      <c r="BM94" s="22" t="s">
        <v>256</v>
      </c>
    </row>
    <row r="95" spans="2:65" s="10" customFormat="1">
      <c r="B95" s="192"/>
      <c r="C95" s="193"/>
      <c r="D95" s="194" t="s">
        <v>154</v>
      </c>
      <c r="E95" s="193"/>
      <c r="F95" s="196" t="s">
        <v>257</v>
      </c>
      <c r="G95" s="193"/>
      <c r="H95" s="197">
        <v>1065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154</v>
      </c>
      <c r="AU95" s="203" t="s">
        <v>81</v>
      </c>
      <c r="AV95" s="10" t="s">
        <v>83</v>
      </c>
      <c r="AW95" s="10" t="s">
        <v>6</v>
      </c>
      <c r="AX95" s="10" t="s">
        <v>81</v>
      </c>
      <c r="AY95" s="203" t="s">
        <v>138</v>
      </c>
    </row>
    <row r="96" spans="2:65" s="1" customFormat="1" ht="16.5" customHeight="1">
      <c r="B96" s="38"/>
      <c r="C96" s="180" t="s">
        <v>169</v>
      </c>
      <c r="D96" s="180" t="s">
        <v>139</v>
      </c>
      <c r="E96" s="181" t="s">
        <v>258</v>
      </c>
      <c r="F96" s="182" t="s">
        <v>259</v>
      </c>
      <c r="G96" s="183" t="s">
        <v>192</v>
      </c>
      <c r="H96" s="184">
        <v>106.5</v>
      </c>
      <c r="I96" s="185"/>
      <c r="J96" s="186">
        <f>ROUND(I96*H96,2)</f>
        <v>0</v>
      </c>
      <c r="K96" s="182" t="s">
        <v>143</v>
      </c>
      <c r="L96" s="58"/>
      <c r="M96" s="187" t="s">
        <v>24</v>
      </c>
      <c r="N96" s="188" t="s">
        <v>44</v>
      </c>
      <c r="O96" s="39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AR96" s="22" t="s">
        <v>144</v>
      </c>
      <c r="AT96" s="22" t="s">
        <v>139</v>
      </c>
      <c r="AU96" s="22" t="s">
        <v>81</v>
      </c>
      <c r="AY96" s="22" t="s">
        <v>138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22" t="s">
        <v>81</v>
      </c>
      <c r="BK96" s="191">
        <f>ROUND(I96*H96,2)</f>
        <v>0</v>
      </c>
      <c r="BL96" s="22" t="s">
        <v>144</v>
      </c>
      <c r="BM96" s="22" t="s">
        <v>260</v>
      </c>
    </row>
    <row r="97" spans="2:65" s="1" customFormat="1" ht="25.5" customHeight="1">
      <c r="B97" s="38"/>
      <c r="C97" s="180" t="s">
        <v>175</v>
      </c>
      <c r="D97" s="180" t="s">
        <v>139</v>
      </c>
      <c r="E97" s="181" t="s">
        <v>261</v>
      </c>
      <c r="F97" s="182" t="s">
        <v>227</v>
      </c>
      <c r="G97" s="183" t="s">
        <v>210</v>
      </c>
      <c r="H97" s="184">
        <v>191.7</v>
      </c>
      <c r="I97" s="185"/>
      <c r="J97" s="186">
        <f>ROUND(I97*H97,2)</f>
        <v>0</v>
      </c>
      <c r="K97" s="182" t="s">
        <v>143</v>
      </c>
      <c r="L97" s="58"/>
      <c r="M97" s="187" t="s">
        <v>24</v>
      </c>
      <c r="N97" s="188" t="s">
        <v>44</v>
      </c>
      <c r="O97" s="3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22" t="s">
        <v>144</v>
      </c>
      <c r="AT97" s="22" t="s">
        <v>139</v>
      </c>
      <c r="AU97" s="22" t="s">
        <v>81</v>
      </c>
      <c r="AY97" s="22" t="s">
        <v>138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81</v>
      </c>
      <c r="BK97" s="191">
        <f>ROUND(I97*H97,2)</f>
        <v>0</v>
      </c>
      <c r="BL97" s="22" t="s">
        <v>144</v>
      </c>
      <c r="BM97" s="22" t="s">
        <v>262</v>
      </c>
    </row>
    <row r="98" spans="2:65" s="10" customFormat="1">
      <c r="B98" s="192"/>
      <c r="C98" s="193"/>
      <c r="D98" s="194" t="s">
        <v>154</v>
      </c>
      <c r="E98" s="193"/>
      <c r="F98" s="196" t="s">
        <v>263</v>
      </c>
      <c r="G98" s="193"/>
      <c r="H98" s="197">
        <v>191.7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154</v>
      </c>
      <c r="AU98" s="203" t="s">
        <v>81</v>
      </c>
      <c r="AV98" s="10" t="s">
        <v>83</v>
      </c>
      <c r="AW98" s="10" t="s">
        <v>6</v>
      </c>
      <c r="AX98" s="10" t="s">
        <v>81</v>
      </c>
      <c r="AY98" s="203" t="s">
        <v>138</v>
      </c>
    </row>
    <row r="99" spans="2:65" s="1" customFormat="1" ht="25.5" customHeight="1">
      <c r="B99" s="38"/>
      <c r="C99" s="180" t="s">
        <v>179</v>
      </c>
      <c r="D99" s="180" t="s">
        <v>139</v>
      </c>
      <c r="E99" s="181" t="s">
        <v>264</v>
      </c>
      <c r="F99" s="182" t="s">
        <v>265</v>
      </c>
      <c r="G99" s="183" t="s">
        <v>192</v>
      </c>
      <c r="H99" s="184">
        <v>6</v>
      </c>
      <c r="I99" s="185"/>
      <c r="J99" s="186">
        <f>ROUND(I99*H99,2)</f>
        <v>0</v>
      </c>
      <c r="K99" s="182" t="s">
        <v>143</v>
      </c>
      <c r="L99" s="58"/>
      <c r="M99" s="187" t="s">
        <v>24</v>
      </c>
      <c r="N99" s="188" t="s">
        <v>44</v>
      </c>
      <c r="O99" s="39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22" t="s">
        <v>144</v>
      </c>
      <c r="AT99" s="22" t="s">
        <v>139</v>
      </c>
      <c r="AU99" s="22" t="s">
        <v>81</v>
      </c>
      <c r="AY99" s="22" t="s">
        <v>138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22" t="s">
        <v>81</v>
      </c>
      <c r="BK99" s="191">
        <f>ROUND(I99*H99,2)</f>
        <v>0</v>
      </c>
      <c r="BL99" s="22" t="s">
        <v>144</v>
      </c>
      <c r="BM99" s="22" t="s">
        <v>266</v>
      </c>
    </row>
    <row r="100" spans="2:65" s="12" customFormat="1">
      <c r="B100" s="215"/>
      <c r="C100" s="216"/>
      <c r="D100" s="194" t="s">
        <v>154</v>
      </c>
      <c r="E100" s="217" t="s">
        <v>24</v>
      </c>
      <c r="F100" s="218" t="s">
        <v>267</v>
      </c>
      <c r="G100" s="216"/>
      <c r="H100" s="217" t="s">
        <v>24</v>
      </c>
      <c r="I100" s="219"/>
      <c r="J100" s="216"/>
      <c r="K100" s="216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154</v>
      </c>
      <c r="AU100" s="224" t="s">
        <v>81</v>
      </c>
      <c r="AV100" s="12" t="s">
        <v>81</v>
      </c>
      <c r="AW100" s="12" t="s">
        <v>36</v>
      </c>
      <c r="AX100" s="12" t="s">
        <v>73</v>
      </c>
      <c r="AY100" s="224" t="s">
        <v>138</v>
      </c>
    </row>
    <row r="101" spans="2:65" s="10" customFormat="1">
      <c r="B101" s="192"/>
      <c r="C101" s="193"/>
      <c r="D101" s="194" t="s">
        <v>154</v>
      </c>
      <c r="E101" s="195" t="s">
        <v>24</v>
      </c>
      <c r="F101" s="196" t="s">
        <v>268</v>
      </c>
      <c r="G101" s="193"/>
      <c r="H101" s="197">
        <v>6</v>
      </c>
      <c r="I101" s="198"/>
      <c r="J101" s="193"/>
      <c r="K101" s="193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154</v>
      </c>
      <c r="AU101" s="203" t="s">
        <v>81</v>
      </c>
      <c r="AV101" s="10" t="s">
        <v>83</v>
      </c>
      <c r="AW101" s="10" t="s">
        <v>36</v>
      </c>
      <c r="AX101" s="10" t="s">
        <v>81</v>
      </c>
      <c r="AY101" s="203" t="s">
        <v>138</v>
      </c>
    </row>
    <row r="102" spans="2:65" s="1" customFormat="1" ht="25.5" customHeight="1">
      <c r="B102" s="38"/>
      <c r="C102" s="180" t="s">
        <v>183</v>
      </c>
      <c r="D102" s="180" t="s">
        <v>139</v>
      </c>
      <c r="E102" s="181" t="s">
        <v>441</v>
      </c>
      <c r="F102" s="182" t="s">
        <v>1191</v>
      </c>
      <c r="G102" s="183" t="s">
        <v>192</v>
      </c>
      <c r="H102" s="184">
        <v>11.5</v>
      </c>
      <c r="I102" s="185"/>
      <c r="J102" s="186">
        <f>ROUND(I102*H102,2)</f>
        <v>0</v>
      </c>
      <c r="K102" s="182" t="s">
        <v>143</v>
      </c>
      <c r="L102" s="58"/>
      <c r="M102" s="187" t="s">
        <v>24</v>
      </c>
      <c r="N102" s="188" t="s">
        <v>44</v>
      </c>
      <c r="O102" s="39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22" t="s">
        <v>144</v>
      </c>
      <c r="AT102" s="22" t="s">
        <v>139</v>
      </c>
      <c r="AU102" s="22" t="s">
        <v>81</v>
      </c>
      <c r="AY102" s="22" t="s">
        <v>138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81</v>
      </c>
      <c r="BK102" s="191">
        <f>ROUND(I102*H102,2)</f>
        <v>0</v>
      </c>
      <c r="BL102" s="22" t="s">
        <v>144</v>
      </c>
      <c r="BM102" s="22" t="s">
        <v>271</v>
      </c>
    </row>
    <row r="103" spans="2:65" s="10" customFormat="1">
      <c r="B103" s="192"/>
      <c r="C103" s="193"/>
      <c r="D103" s="194" t="s">
        <v>154</v>
      </c>
      <c r="E103" s="195" t="s">
        <v>24</v>
      </c>
      <c r="F103" s="196">
        <v>11.5</v>
      </c>
      <c r="G103" s="193"/>
      <c r="H103" s="197">
        <v>11.5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154</v>
      </c>
      <c r="AU103" s="203" t="s">
        <v>81</v>
      </c>
      <c r="AV103" s="10" t="s">
        <v>83</v>
      </c>
      <c r="AW103" s="10" t="s">
        <v>36</v>
      </c>
      <c r="AX103" s="10" t="s">
        <v>81</v>
      </c>
      <c r="AY103" s="203" t="s">
        <v>138</v>
      </c>
    </row>
    <row r="104" spans="2:65" s="1" customFormat="1" ht="16.5" customHeight="1">
      <c r="B104" s="38"/>
      <c r="C104" s="229">
        <v>11</v>
      </c>
      <c r="D104" s="229" t="s">
        <v>305</v>
      </c>
      <c r="E104" s="230" t="s">
        <v>326</v>
      </c>
      <c r="F104" s="231" t="s">
        <v>1192</v>
      </c>
      <c r="G104" s="232" t="s">
        <v>210</v>
      </c>
      <c r="H104" s="233">
        <v>23</v>
      </c>
      <c r="I104" s="234"/>
      <c r="J104" s="235">
        <f>ROUND(I104*H104,2)</f>
        <v>0</v>
      </c>
      <c r="K104" s="231" t="s">
        <v>143</v>
      </c>
      <c r="L104" s="236"/>
      <c r="M104" s="237" t="s">
        <v>24</v>
      </c>
      <c r="N104" s="238" t="s">
        <v>44</v>
      </c>
      <c r="O104" s="39"/>
      <c r="P104" s="189">
        <f>O104*H104</f>
        <v>0</v>
      </c>
      <c r="Q104" s="189">
        <v>1</v>
      </c>
      <c r="R104" s="189">
        <f>Q104*H104</f>
        <v>23</v>
      </c>
      <c r="S104" s="189">
        <v>0</v>
      </c>
      <c r="T104" s="190">
        <f>S104*H104</f>
        <v>0</v>
      </c>
      <c r="AR104" s="22" t="s">
        <v>175</v>
      </c>
      <c r="AT104" s="22" t="s">
        <v>305</v>
      </c>
      <c r="AU104" s="22" t="s">
        <v>81</v>
      </c>
      <c r="AY104" s="22" t="s">
        <v>138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81</v>
      </c>
      <c r="BK104" s="191">
        <f>ROUND(I104*H104,2)</f>
        <v>0</v>
      </c>
      <c r="BL104" s="22" t="s">
        <v>144</v>
      </c>
      <c r="BM104" s="22" t="s">
        <v>328</v>
      </c>
    </row>
    <row r="105" spans="2:65" s="10" customFormat="1">
      <c r="B105" s="192"/>
      <c r="C105" s="193"/>
      <c r="D105" s="194" t="s">
        <v>154</v>
      </c>
      <c r="E105" s="195" t="s">
        <v>24</v>
      </c>
      <c r="F105" s="196" t="s">
        <v>1193</v>
      </c>
      <c r="G105" s="193"/>
      <c r="H105" s="197">
        <v>23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154</v>
      </c>
      <c r="AU105" s="203" t="s">
        <v>81</v>
      </c>
      <c r="AV105" s="10" t="s">
        <v>83</v>
      </c>
      <c r="AW105" s="10" t="s">
        <v>36</v>
      </c>
      <c r="AX105" s="10" t="s">
        <v>81</v>
      </c>
      <c r="AY105" s="203" t="s">
        <v>138</v>
      </c>
    </row>
    <row r="106" spans="2:65" s="1" customFormat="1" ht="25.5" customHeight="1">
      <c r="B106" s="38"/>
      <c r="C106" s="180">
        <v>12</v>
      </c>
      <c r="D106" s="180" t="s">
        <v>139</v>
      </c>
      <c r="E106" s="181" t="s">
        <v>269</v>
      </c>
      <c r="F106" s="182" t="s">
        <v>270</v>
      </c>
      <c r="G106" s="183" t="s">
        <v>142</v>
      </c>
      <c r="H106" s="184">
        <v>227.5</v>
      </c>
      <c r="I106" s="185"/>
      <c r="J106" s="186">
        <f>ROUND(I106*H106,2)</f>
        <v>0</v>
      </c>
      <c r="K106" s="182" t="s">
        <v>143</v>
      </c>
      <c r="L106" s="58"/>
      <c r="M106" s="187" t="s">
        <v>24</v>
      </c>
      <c r="N106" s="188" t="s">
        <v>44</v>
      </c>
      <c r="O106" s="3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22" t="s">
        <v>144</v>
      </c>
      <c r="AT106" s="22" t="s">
        <v>139</v>
      </c>
      <c r="AU106" s="22" t="s">
        <v>81</v>
      </c>
      <c r="AY106" s="22" t="s">
        <v>138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2" t="s">
        <v>81</v>
      </c>
      <c r="BK106" s="191">
        <f>ROUND(I106*H106,2)</f>
        <v>0</v>
      </c>
      <c r="BL106" s="22" t="s">
        <v>144</v>
      </c>
      <c r="BM106" s="22" t="s">
        <v>271</v>
      </c>
    </row>
    <row r="107" spans="2:65" s="10" customFormat="1">
      <c r="B107" s="192"/>
      <c r="C107" s="193"/>
      <c r="D107" s="194" t="s">
        <v>154</v>
      </c>
      <c r="E107" s="195" t="s">
        <v>24</v>
      </c>
      <c r="F107" s="196" t="s">
        <v>272</v>
      </c>
      <c r="G107" s="193"/>
      <c r="H107" s="197">
        <v>227.5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154</v>
      </c>
      <c r="AU107" s="203" t="s">
        <v>81</v>
      </c>
      <c r="AV107" s="10" t="s">
        <v>83</v>
      </c>
      <c r="AW107" s="10" t="s">
        <v>36</v>
      </c>
      <c r="AX107" s="10" t="s">
        <v>81</v>
      </c>
      <c r="AY107" s="203" t="s">
        <v>138</v>
      </c>
    </row>
    <row r="108" spans="2:65" s="9" customFormat="1" ht="37.35" customHeight="1">
      <c r="B108" s="166"/>
      <c r="C108" s="167"/>
      <c r="D108" s="168" t="s">
        <v>72</v>
      </c>
      <c r="E108" s="169" t="s">
        <v>83</v>
      </c>
      <c r="F108" s="169" t="s">
        <v>273</v>
      </c>
      <c r="G108" s="167"/>
      <c r="H108" s="167"/>
      <c r="I108" s="170"/>
      <c r="J108" s="171">
        <f>BK108</f>
        <v>0</v>
      </c>
      <c r="K108" s="167"/>
      <c r="L108" s="172"/>
      <c r="M108" s="173"/>
      <c r="N108" s="174"/>
      <c r="O108" s="174"/>
      <c r="P108" s="175">
        <f>P109</f>
        <v>0</v>
      </c>
      <c r="Q108" s="174"/>
      <c r="R108" s="175">
        <f>R109</f>
        <v>6.7715199999999998</v>
      </c>
      <c r="S108" s="174"/>
      <c r="T108" s="176">
        <f>T109</f>
        <v>0</v>
      </c>
      <c r="AR108" s="177" t="s">
        <v>81</v>
      </c>
      <c r="AT108" s="178" t="s">
        <v>72</v>
      </c>
      <c r="AU108" s="178" t="s">
        <v>73</v>
      </c>
      <c r="AY108" s="177" t="s">
        <v>138</v>
      </c>
      <c r="BK108" s="179">
        <f>BK109</f>
        <v>0</v>
      </c>
    </row>
    <row r="109" spans="2:65" s="1" customFormat="1" ht="38.25" customHeight="1">
      <c r="B109" s="38"/>
      <c r="C109" s="180">
        <v>13</v>
      </c>
      <c r="D109" s="180" t="s">
        <v>139</v>
      </c>
      <c r="E109" s="181" t="s">
        <v>274</v>
      </c>
      <c r="F109" s="182" t="s">
        <v>275</v>
      </c>
      <c r="G109" s="183" t="s">
        <v>186</v>
      </c>
      <c r="H109" s="184">
        <v>28</v>
      </c>
      <c r="I109" s="185"/>
      <c r="J109" s="186">
        <f>ROUND(I109*H109,2)</f>
        <v>0</v>
      </c>
      <c r="K109" s="182" t="s">
        <v>143</v>
      </c>
      <c r="L109" s="58"/>
      <c r="M109" s="187" t="s">
        <v>24</v>
      </c>
      <c r="N109" s="188" t="s">
        <v>44</v>
      </c>
      <c r="O109" s="39"/>
      <c r="P109" s="189">
        <f>O109*H109</f>
        <v>0</v>
      </c>
      <c r="Q109" s="189">
        <v>0.24184</v>
      </c>
      <c r="R109" s="189">
        <f>Q109*H109</f>
        <v>6.7715199999999998</v>
      </c>
      <c r="S109" s="189">
        <v>0</v>
      </c>
      <c r="T109" s="190">
        <f>S109*H109</f>
        <v>0</v>
      </c>
      <c r="AR109" s="22" t="s">
        <v>144</v>
      </c>
      <c r="AT109" s="22" t="s">
        <v>139</v>
      </c>
      <c r="AU109" s="22" t="s">
        <v>81</v>
      </c>
      <c r="AY109" s="22" t="s">
        <v>138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22" t="s">
        <v>81</v>
      </c>
      <c r="BK109" s="191">
        <f>ROUND(I109*H109,2)</f>
        <v>0</v>
      </c>
      <c r="BL109" s="22" t="s">
        <v>144</v>
      </c>
      <c r="BM109" s="22" t="s">
        <v>276</v>
      </c>
    </row>
    <row r="110" spans="2:65" s="9" customFormat="1" ht="37.35" customHeight="1">
      <c r="B110" s="166"/>
      <c r="C110" s="167"/>
      <c r="D110" s="168" t="s">
        <v>72</v>
      </c>
      <c r="E110" s="169" t="s">
        <v>161</v>
      </c>
      <c r="F110" s="169" t="s">
        <v>277</v>
      </c>
      <c r="G110" s="167"/>
      <c r="H110" s="167"/>
      <c r="I110" s="170"/>
      <c r="J110" s="171">
        <f>BK110</f>
        <v>0</v>
      </c>
      <c r="K110" s="167"/>
      <c r="L110" s="172"/>
      <c r="M110" s="173"/>
      <c r="N110" s="174"/>
      <c r="O110" s="174"/>
      <c r="P110" s="175">
        <f>SUM(P111:P139)</f>
        <v>0</v>
      </c>
      <c r="Q110" s="174"/>
      <c r="R110" s="175">
        <f>SUM(R111:R139)</f>
        <v>9.7199999999999995E-2</v>
      </c>
      <c r="S110" s="174"/>
      <c r="T110" s="176">
        <f>SUM(T111:T139)</f>
        <v>0</v>
      </c>
      <c r="AR110" s="177" t="s">
        <v>81</v>
      </c>
      <c r="AT110" s="178" t="s">
        <v>72</v>
      </c>
      <c r="AU110" s="178" t="s">
        <v>73</v>
      </c>
      <c r="AY110" s="177" t="s">
        <v>138</v>
      </c>
      <c r="BK110" s="179">
        <f>SUM(BK111:BK139)</f>
        <v>0</v>
      </c>
    </row>
    <row r="111" spans="2:65" s="1" customFormat="1" ht="25.5" customHeight="1">
      <c r="B111" s="38"/>
      <c r="C111" s="180">
        <v>14</v>
      </c>
      <c r="D111" s="180" t="s">
        <v>139</v>
      </c>
      <c r="E111" s="181" t="s">
        <v>278</v>
      </c>
      <c r="F111" s="182" t="s">
        <v>279</v>
      </c>
      <c r="G111" s="183" t="s">
        <v>142</v>
      </c>
      <c r="H111" s="184">
        <v>455</v>
      </c>
      <c r="I111" s="185"/>
      <c r="J111" s="186">
        <f>ROUND(I111*H111,2)</f>
        <v>0</v>
      </c>
      <c r="K111" s="182" t="s">
        <v>143</v>
      </c>
      <c r="L111" s="58"/>
      <c r="M111" s="187" t="s">
        <v>24</v>
      </c>
      <c r="N111" s="188" t="s">
        <v>44</v>
      </c>
      <c r="O111" s="39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AR111" s="22" t="s">
        <v>144</v>
      </c>
      <c r="AT111" s="22" t="s">
        <v>139</v>
      </c>
      <c r="AU111" s="22" t="s">
        <v>81</v>
      </c>
      <c r="AY111" s="22" t="s">
        <v>138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2" t="s">
        <v>81</v>
      </c>
      <c r="BK111" s="191">
        <f>ROUND(I111*H111,2)</f>
        <v>0</v>
      </c>
      <c r="BL111" s="22" t="s">
        <v>144</v>
      </c>
      <c r="BM111" s="22" t="s">
        <v>280</v>
      </c>
    </row>
    <row r="112" spans="2:65" s="12" customFormat="1">
      <c r="B112" s="215"/>
      <c r="C112" s="216"/>
      <c r="D112" s="194" t="s">
        <v>154</v>
      </c>
      <c r="E112" s="217" t="s">
        <v>24</v>
      </c>
      <c r="F112" s="218" t="s">
        <v>281</v>
      </c>
      <c r="G112" s="216"/>
      <c r="H112" s="217" t="s">
        <v>24</v>
      </c>
      <c r="I112" s="219"/>
      <c r="J112" s="216"/>
      <c r="K112" s="216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154</v>
      </c>
      <c r="AU112" s="224" t="s">
        <v>81</v>
      </c>
      <c r="AV112" s="12" t="s">
        <v>81</v>
      </c>
      <c r="AW112" s="12" t="s">
        <v>36</v>
      </c>
      <c r="AX112" s="12" t="s">
        <v>73</v>
      </c>
      <c r="AY112" s="224" t="s">
        <v>138</v>
      </c>
    </row>
    <row r="113" spans="2:65" s="12" customFormat="1">
      <c r="B113" s="215"/>
      <c r="C113" s="216"/>
      <c r="D113" s="194" t="s">
        <v>154</v>
      </c>
      <c r="E113" s="217" t="s">
        <v>24</v>
      </c>
      <c r="F113" s="218" t="s">
        <v>282</v>
      </c>
      <c r="G113" s="216"/>
      <c r="H113" s="217" t="s">
        <v>24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154</v>
      </c>
      <c r="AU113" s="224" t="s">
        <v>81</v>
      </c>
      <c r="AV113" s="12" t="s">
        <v>81</v>
      </c>
      <c r="AW113" s="12" t="s">
        <v>36</v>
      </c>
      <c r="AX113" s="12" t="s">
        <v>73</v>
      </c>
      <c r="AY113" s="224" t="s">
        <v>138</v>
      </c>
    </row>
    <row r="114" spans="2:65" s="10" customFormat="1">
      <c r="B114" s="192"/>
      <c r="C114" s="193"/>
      <c r="D114" s="194" t="s">
        <v>154</v>
      </c>
      <c r="E114" s="195" t="s">
        <v>24</v>
      </c>
      <c r="F114" s="196" t="s">
        <v>283</v>
      </c>
      <c r="G114" s="193"/>
      <c r="H114" s="197">
        <v>455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154</v>
      </c>
      <c r="AU114" s="203" t="s">
        <v>81</v>
      </c>
      <c r="AV114" s="10" t="s">
        <v>83</v>
      </c>
      <c r="AW114" s="10" t="s">
        <v>36</v>
      </c>
      <c r="AX114" s="10" t="s">
        <v>81</v>
      </c>
      <c r="AY114" s="203" t="s">
        <v>138</v>
      </c>
    </row>
    <row r="115" spans="2:65" s="1" customFormat="1" ht="38.25" customHeight="1">
      <c r="B115" s="38"/>
      <c r="C115" s="180">
        <v>15</v>
      </c>
      <c r="D115" s="180" t="s">
        <v>139</v>
      </c>
      <c r="E115" s="181" t="s">
        <v>284</v>
      </c>
      <c r="F115" s="182" t="s">
        <v>285</v>
      </c>
      <c r="G115" s="183" t="s">
        <v>142</v>
      </c>
      <c r="H115" s="184">
        <v>188.5</v>
      </c>
      <c r="I115" s="185"/>
      <c r="J115" s="186">
        <f>ROUND(I115*H115,2)</f>
        <v>0</v>
      </c>
      <c r="K115" s="182" t="s">
        <v>143</v>
      </c>
      <c r="L115" s="58"/>
      <c r="M115" s="187" t="s">
        <v>24</v>
      </c>
      <c r="N115" s="188" t="s">
        <v>44</v>
      </c>
      <c r="O115" s="3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22" t="s">
        <v>144</v>
      </c>
      <c r="AT115" s="22" t="s">
        <v>139</v>
      </c>
      <c r="AU115" s="22" t="s">
        <v>81</v>
      </c>
      <c r="AY115" s="22" t="s">
        <v>138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2" t="s">
        <v>81</v>
      </c>
      <c r="BK115" s="191">
        <f>ROUND(I115*H115,2)</f>
        <v>0</v>
      </c>
      <c r="BL115" s="22" t="s">
        <v>144</v>
      </c>
      <c r="BM115" s="22" t="s">
        <v>286</v>
      </c>
    </row>
    <row r="116" spans="2:65" s="12" customFormat="1">
      <c r="B116" s="215"/>
      <c r="C116" s="216"/>
      <c r="D116" s="194" t="s">
        <v>154</v>
      </c>
      <c r="E116" s="217" t="s">
        <v>24</v>
      </c>
      <c r="F116" s="218" t="s">
        <v>287</v>
      </c>
      <c r="G116" s="216"/>
      <c r="H116" s="217" t="s">
        <v>24</v>
      </c>
      <c r="I116" s="219"/>
      <c r="J116" s="216"/>
      <c r="K116" s="216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154</v>
      </c>
      <c r="AU116" s="224" t="s">
        <v>81</v>
      </c>
      <c r="AV116" s="12" t="s">
        <v>81</v>
      </c>
      <c r="AW116" s="12" t="s">
        <v>36</v>
      </c>
      <c r="AX116" s="12" t="s">
        <v>73</v>
      </c>
      <c r="AY116" s="224" t="s">
        <v>138</v>
      </c>
    </row>
    <row r="117" spans="2:65" s="10" customFormat="1">
      <c r="B117" s="192"/>
      <c r="C117" s="193"/>
      <c r="D117" s="194" t="s">
        <v>154</v>
      </c>
      <c r="E117" s="195" t="s">
        <v>24</v>
      </c>
      <c r="F117" s="196" t="s">
        <v>288</v>
      </c>
      <c r="G117" s="193"/>
      <c r="H117" s="197">
        <v>175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154</v>
      </c>
      <c r="AU117" s="203" t="s">
        <v>81</v>
      </c>
      <c r="AV117" s="10" t="s">
        <v>83</v>
      </c>
      <c r="AW117" s="10" t="s">
        <v>36</v>
      </c>
      <c r="AX117" s="10" t="s">
        <v>73</v>
      </c>
      <c r="AY117" s="203" t="s">
        <v>138</v>
      </c>
    </row>
    <row r="118" spans="2:65" s="12" customFormat="1">
      <c r="B118" s="215"/>
      <c r="C118" s="216"/>
      <c r="D118" s="194" t="s">
        <v>154</v>
      </c>
      <c r="E118" s="217" t="s">
        <v>24</v>
      </c>
      <c r="F118" s="218" t="s">
        <v>289</v>
      </c>
      <c r="G118" s="216"/>
      <c r="H118" s="217" t="s">
        <v>24</v>
      </c>
      <c r="I118" s="219"/>
      <c r="J118" s="216"/>
      <c r="K118" s="216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154</v>
      </c>
      <c r="AU118" s="224" t="s">
        <v>81</v>
      </c>
      <c r="AV118" s="12" t="s">
        <v>81</v>
      </c>
      <c r="AW118" s="12" t="s">
        <v>36</v>
      </c>
      <c r="AX118" s="12" t="s">
        <v>73</v>
      </c>
      <c r="AY118" s="224" t="s">
        <v>138</v>
      </c>
    </row>
    <row r="119" spans="2:65" s="10" customFormat="1">
      <c r="B119" s="192"/>
      <c r="C119" s="193"/>
      <c r="D119" s="194" t="s">
        <v>154</v>
      </c>
      <c r="E119" s="195" t="s">
        <v>24</v>
      </c>
      <c r="F119" s="196" t="s">
        <v>290</v>
      </c>
      <c r="G119" s="193"/>
      <c r="H119" s="197">
        <v>13.5</v>
      </c>
      <c r="I119" s="198"/>
      <c r="J119" s="193"/>
      <c r="K119" s="193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154</v>
      </c>
      <c r="AU119" s="203" t="s">
        <v>81</v>
      </c>
      <c r="AV119" s="10" t="s">
        <v>83</v>
      </c>
      <c r="AW119" s="10" t="s">
        <v>36</v>
      </c>
      <c r="AX119" s="10" t="s">
        <v>73</v>
      </c>
      <c r="AY119" s="203" t="s">
        <v>138</v>
      </c>
    </row>
    <row r="120" spans="2:65" s="11" customFormat="1">
      <c r="B120" s="204"/>
      <c r="C120" s="205"/>
      <c r="D120" s="194" t="s">
        <v>154</v>
      </c>
      <c r="E120" s="206" t="s">
        <v>24</v>
      </c>
      <c r="F120" s="207" t="s">
        <v>157</v>
      </c>
      <c r="G120" s="205"/>
      <c r="H120" s="208">
        <v>188.5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154</v>
      </c>
      <c r="AU120" s="214" t="s">
        <v>81</v>
      </c>
      <c r="AV120" s="11" t="s">
        <v>144</v>
      </c>
      <c r="AW120" s="11" t="s">
        <v>36</v>
      </c>
      <c r="AX120" s="11" t="s">
        <v>81</v>
      </c>
      <c r="AY120" s="214" t="s">
        <v>138</v>
      </c>
    </row>
    <row r="121" spans="2:65" s="1" customFormat="1" ht="16.5" customHeight="1">
      <c r="B121" s="38"/>
      <c r="C121" s="180">
        <v>16</v>
      </c>
      <c r="D121" s="180" t="s">
        <v>139</v>
      </c>
      <c r="E121" s="181" t="s">
        <v>1195</v>
      </c>
      <c r="F121" s="182" t="s">
        <v>1194</v>
      </c>
      <c r="G121" s="183" t="s">
        <v>142</v>
      </c>
      <c r="H121" s="184">
        <v>188.5</v>
      </c>
      <c r="I121" s="185"/>
      <c r="J121" s="186">
        <f>ROUND(I121*H121,2)</f>
        <v>0</v>
      </c>
      <c r="K121" s="182" t="s">
        <v>143</v>
      </c>
      <c r="L121" s="58"/>
      <c r="M121" s="187" t="s">
        <v>24</v>
      </c>
      <c r="N121" s="188" t="s">
        <v>44</v>
      </c>
      <c r="O121" s="3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22" t="s">
        <v>144</v>
      </c>
      <c r="AT121" s="22" t="s">
        <v>139</v>
      </c>
      <c r="AU121" s="22" t="s">
        <v>81</v>
      </c>
      <c r="AY121" s="22" t="s">
        <v>138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22" t="s">
        <v>81</v>
      </c>
      <c r="BK121" s="191">
        <f>ROUND(I121*H121,2)</f>
        <v>0</v>
      </c>
      <c r="BL121" s="22" t="s">
        <v>144</v>
      </c>
      <c r="BM121" s="22" t="s">
        <v>291</v>
      </c>
    </row>
    <row r="122" spans="2:65" s="12" customFormat="1">
      <c r="B122" s="215"/>
      <c r="C122" s="216"/>
      <c r="D122" s="194" t="s">
        <v>154</v>
      </c>
      <c r="E122" s="217" t="s">
        <v>24</v>
      </c>
      <c r="F122" s="218" t="s">
        <v>287</v>
      </c>
      <c r="G122" s="216"/>
      <c r="H122" s="217" t="s">
        <v>24</v>
      </c>
      <c r="I122" s="219"/>
      <c r="J122" s="216"/>
      <c r="K122" s="216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154</v>
      </c>
      <c r="AU122" s="224" t="s">
        <v>81</v>
      </c>
      <c r="AV122" s="12" t="s">
        <v>81</v>
      </c>
      <c r="AW122" s="12" t="s">
        <v>36</v>
      </c>
      <c r="AX122" s="12" t="s">
        <v>73</v>
      </c>
      <c r="AY122" s="224" t="s">
        <v>138</v>
      </c>
    </row>
    <row r="123" spans="2:65" s="10" customFormat="1">
      <c r="B123" s="192"/>
      <c r="C123" s="193"/>
      <c r="D123" s="194" t="s">
        <v>154</v>
      </c>
      <c r="E123" s="195" t="s">
        <v>24</v>
      </c>
      <c r="F123" s="196" t="s">
        <v>288</v>
      </c>
      <c r="G123" s="193"/>
      <c r="H123" s="197">
        <v>175</v>
      </c>
      <c r="I123" s="198"/>
      <c r="J123" s="193"/>
      <c r="K123" s="193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154</v>
      </c>
      <c r="AU123" s="203" t="s">
        <v>81</v>
      </c>
      <c r="AV123" s="10" t="s">
        <v>83</v>
      </c>
      <c r="AW123" s="10" t="s">
        <v>36</v>
      </c>
      <c r="AX123" s="10" t="s">
        <v>73</v>
      </c>
      <c r="AY123" s="203" t="s">
        <v>138</v>
      </c>
    </row>
    <row r="124" spans="2:65" s="12" customFormat="1">
      <c r="B124" s="215"/>
      <c r="C124" s="216"/>
      <c r="D124" s="194" t="s">
        <v>154</v>
      </c>
      <c r="E124" s="217" t="s">
        <v>24</v>
      </c>
      <c r="F124" s="218" t="s">
        <v>289</v>
      </c>
      <c r="G124" s="216"/>
      <c r="H124" s="217" t="s">
        <v>24</v>
      </c>
      <c r="I124" s="219"/>
      <c r="J124" s="216"/>
      <c r="K124" s="216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154</v>
      </c>
      <c r="AU124" s="224" t="s">
        <v>81</v>
      </c>
      <c r="AV124" s="12" t="s">
        <v>81</v>
      </c>
      <c r="AW124" s="12" t="s">
        <v>36</v>
      </c>
      <c r="AX124" s="12" t="s">
        <v>73</v>
      </c>
      <c r="AY124" s="224" t="s">
        <v>138</v>
      </c>
    </row>
    <row r="125" spans="2:65" s="10" customFormat="1">
      <c r="B125" s="192"/>
      <c r="C125" s="193"/>
      <c r="D125" s="194" t="s">
        <v>154</v>
      </c>
      <c r="E125" s="195" t="s">
        <v>24</v>
      </c>
      <c r="F125" s="196" t="s">
        <v>290</v>
      </c>
      <c r="G125" s="193"/>
      <c r="H125" s="197">
        <v>13.5</v>
      </c>
      <c r="I125" s="198"/>
      <c r="J125" s="193"/>
      <c r="K125" s="193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154</v>
      </c>
      <c r="AU125" s="203" t="s">
        <v>81</v>
      </c>
      <c r="AV125" s="10" t="s">
        <v>83</v>
      </c>
      <c r="AW125" s="10" t="s">
        <v>36</v>
      </c>
      <c r="AX125" s="10" t="s">
        <v>73</v>
      </c>
      <c r="AY125" s="203" t="s">
        <v>138</v>
      </c>
    </row>
    <row r="126" spans="2:65" s="11" customFormat="1">
      <c r="B126" s="204"/>
      <c r="C126" s="205"/>
      <c r="D126" s="194" t="s">
        <v>154</v>
      </c>
      <c r="E126" s="206" t="s">
        <v>24</v>
      </c>
      <c r="F126" s="207" t="s">
        <v>157</v>
      </c>
      <c r="G126" s="205"/>
      <c r="H126" s="208">
        <v>188.5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154</v>
      </c>
      <c r="AU126" s="214" t="s">
        <v>81</v>
      </c>
      <c r="AV126" s="11" t="s">
        <v>144</v>
      </c>
      <c r="AW126" s="11" t="s">
        <v>36</v>
      </c>
      <c r="AX126" s="11" t="s">
        <v>81</v>
      </c>
      <c r="AY126" s="214" t="s">
        <v>138</v>
      </c>
    </row>
    <row r="127" spans="2:65" s="1" customFormat="1" ht="25.5" customHeight="1">
      <c r="B127" s="38"/>
      <c r="C127" s="180">
        <v>17</v>
      </c>
      <c r="D127" s="180" t="s">
        <v>139</v>
      </c>
      <c r="E127" s="181" t="s">
        <v>292</v>
      </c>
      <c r="F127" s="182" t="s">
        <v>293</v>
      </c>
      <c r="G127" s="183" t="s">
        <v>142</v>
      </c>
      <c r="H127" s="184">
        <v>188.5</v>
      </c>
      <c r="I127" s="185"/>
      <c r="J127" s="186">
        <f>ROUND(I127*H127,2)</f>
        <v>0</v>
      </c>
      <c r="K127" s="182" t="s">
        <v>143</v>
      </c>
      <c r="L127" s="58"/>
      <c r="M127" s="187" t="s">
        <v>24</v>
      </c>
      <c r="N127" s="188" t="s">
        <v>44</v>
      </c>
      <c r="O127" s="3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22" t="s">
        <v>144</v>
      </c>
      <c r="AT127" s="22" t="s">
        <v>139</v>
      </c>
      <c r="AU127" s="22" t="s">
        <v>81</v>
      </c>
      <c r="AY127" s="22" t="s">
        <v>138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22" t="s">
        <v>81</v>
      </c>
      <c r="BK127" s="191">
        <f>ROUND(I127*H127,2)</f>
        <v>0</v>
      </c>
      <c r="BL127" s="22" t="s">
        <v>144</v>
      </c>
      <c r="BM127" s="22" t="s">
        <v>294</v>
      </c>
    </row>
    <row r="128" spans="2:65" s="12" customFormat="1">
      <c r="B128" s="215"/>
      <c r="C128" s="216"/>
      <c r="D128" s="194" t="s">
        <v>154</v>
      </c>
      <c r="E128" s="217" t="s">
        <v>24</v>
      </c>
      <c r="F128" s="218" t="s">
        <v>287</v>
      </c>
      <c r="G128" s="216"/>
      <c r="H128" s="217" t="s">
        <v>24</v>
      </c>
      <c r="I128" s="219"/>
      <c r="J128" s="216"/>
      <c r="K128" s="216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154</v>
      </c>
      <c r="AU128" s="224" t="s">
        <v>81</v>
      </c>
      <c r="AV128" s="12" t="s">
        <v>81</v>
      </c>
      <c r="AW128" s="12" t="s">
        <v>36</v>
      </c>
      <c r="AX128" s="12" t="s">
        <v>73</v>
      </c>
      <c r="AY128" s="224" t="s">
        <v>138</v>
      </c>
    </row>
    <row r="129" spans="2:65" s="10" customFormat="1">
      <c r="B129" s="192"/>
      <c r="C129" s="193"/>
      <c r="D129" s="194" t="s">
        <v>154</v>
      </c>
      <c r="E129" s="195" t="s">
        <v>24</v>
      </c>
      <c r="F129" s="196" t="s">
        <v>288</v>
      </c>
      <c r="G129" s="193"/>
      <c r="H129" s="197">
        <v>175</v>
      </c>
      <c r="I129" s="198"/>
      <c r="J129" s="193"/>
      <c r="K129" s="193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154</v>
      </c>
      <c r="AU129" s="203" t="s">
        <v>81</v>
      </c>
      <c r="AV129" s="10" t="s">
        <v>83</v>
      </c>
      <c r="AW129" s="10" t="s">
        <v>36</v>
      </c>
      <c r="AX129" s="10" t="s">
        <v>73</v>
      </c>
      <c r="AY129" s="203" t="s">
        <v>138</v>
      </c>
    </row>
    <row r="130" spans="2:65" s="12" customFormat="1">
      <c r="B130" s="215"/>
      <c r="C130" s="216"/>
      <c r="D130" s="194" t="s">
        <v>154</v>
      </c>
      <c r="E130" s="217" t="s">
        <v>24</v>
      </c>
      <c r="F130" s="218" t="s">
        <v>289</v>
      </c>
      <c r="G130" s="216"/>
      <c r="H130" s="217" t="s">
        <v>24</v>
      </c>
      <c r="I130" s="219"/>
      <c r="J130" s="216"/>
      <c r="K130" s="216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154</v>
      </c>
      <c r="AU130" s="224" t="s">
        <v>81</v>
      </c>
      <c r="AV130" s="12" t="s">
        <v>81</v>
      </c>
      <c r="AW130" s="12" t="s">
        <v>36</v>
      </c>
      <c r="AX130" s="12" t="s">
        <v>73</v>
      </c>
      <c r="AY130" s="224" t="s">
        <v>138</v>
      </c>
    </row>
    <row r="131" spans="2:65" s="10" customFormat="1">
      <c r="B131" s="192"/>
      <c r="C131" s="193"/>
      <c r="D131" s="194" t="s">
        <v>154</v>
      </c>
      <c r="E131" s="195" t="s">
        <v>24</v>
      </c>
      <c r="F131" s="196" t="s">
        <v>290</v>
      </c>
      <c r="G131" s="193"/>
      <c r="H131" s="197">
        <v>13.5</v>
      </c>
      <c r="I131" s="198"/>
      <c r="J131" s="193"/>
      <c r="K131" s="193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154</v>
      </c>
      <c r="AU131" s="203" t="s">
        <v>81</v>
      </c>
      <c r="AV131" s="10" t="s">
        <v>83</v>
      </c>
      <c r="AW131" s="10" t="s">
        <v>36</v>
      </c>
      <c r="AX131" s="10" t="s">
        <v>73</v>
      </c>
      <c r="AY131" s="203" t="s">
        <v>138</v>
      </c>
    </row>
    <row r="132" spans="2:65" s="11" customFormat="1">
      <c r="B132" s="204"/>
      <c r="C132" s="205"/>
      <c r="D132" s="194" t="s">
        <v>154</v>
      </c>
      <c r="E132" s="206" t="s">
        <v>24</v>
      </c>
      <c r="F132" s="207" t="s">
        <v>157</v>
      </c>
      <c r="G132" s="205"/>
      <c r="H132" s="208">
        <v>188.5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154</v>
      </c>
      <c r="AU132" s="214" t="s">
        <v>81</v>
      </c>
      <c r="AV132" s="11" t="s">
        <v>144</v>
      </c>
      <c r="AW132" s="11" t="s">
        <v>36</v>
      </c>
      <c r="AX132" s="11" t="s">
        <v>81</v>
      </c>
      <c r="AY132" s="214" t="s">
        <v>138</v>
      </c>
    </row>
    <row r="133" spans="2:65" s="1" customFormat="1" ht="25.5" customHeight="1">
      <c r="B133" s="38"/>
      <c r="C133" s="180">
        <v>18</v>
      </c>
      <c r="D133" s="180" t="s">
        <v>139</v>
      </c>
      <c r="E133" s="181" t="s">
        <v>295</v>
      </c>
      <c r="F133" s="182" t="s">
        <v>296</v>
      </c>
      <c r="G133" s="183" t="s">
        <v>142</v>
      </c>
      <c r="H133" s="184">
        <v>188.5</v>
      </c>
      <c r="I133" s="185"/>
      <c r="J133" s="186">
        <f>ROUND(I133*H133,2)</f>
        <v>0</v>
      </c>
      <c r="K133" s="182" t="s">
        <v>143</v>
      </c>
      <c r="L133" s="58"/>
      <c r="M133" s="187" t="s">
        <v>24</v>
      </c>
      <c r="N133" s="188" t="s">
        <v>44</v>
      </c>
      <c r="O133" s="39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22" t="s">
        <v>144</v>
      </c>
      <c r="AT133" s="22" t="s">
        <v>139</v>
      </c>
      <c r="AU133" s="22" t="s">
        <v>81</v>
      </c>
      <c r="AY133" s="22" t="s">
        <v>138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22" t="s">
        <v>81</v>
      </c>
      <c r="BK133" s="191">
        <f>ROUND(I133*H133,2)</f>
        <v>0</v>
      </c>
      <c r="BL133" s="22" t="s">
        <v>144</v>
      </c>
      <c r="BM133" s="22" t="s">
        <v>297</v>
      </c>
    </row>
    <row r="134" spans="2:65" s="12" customFormat="1">
      <c r="B134" s="215"/>
      <c r="C134" s="216"/>
      <c r="D134" s="194" t="s">
        <v>154</v>
      </c>
      <c r="E134" s="217" t="s">
        <v>24</v>
      </c>
      <c r="F134" s="218" t="s">
        <v>287</v>
      </c>
      <c r="G134" s="216"/>
      <c r="H134" s="217" t="s">
        <v>24</v>
      </c>
      <c r="I134" s="219"/>
      <c r="J134" s="216"/>
      <c r="K134" s="216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154</v>
      </c>
      <c r="AU134" s="224" t="s">
        <v>81</v>
      </c>
      <c r="AV134" s="12" t="s">
        <v>81</v>
      </c>
      <c r="AW134" s="12" t="s">
        <v>36</v>
      </c>
      <c r="AX134" s="12" t="s">
        <v>73</v>
      </c>
      <c r="AY134" s="224" t="s">
        <v>138</v>
      </c>
    </row>
    <row r="135" spans="2:65" s="10" customFormat="1">
      <c r="B135" s="192"/>
      <c r="C135" s="193"/>
      <c r="D135" s="194" t="s">
        <v>154</v>
      </c>
      <c r="E135" s="195" t="s">
        <v>24</v>
      </c>
      <c r="F135" s="196" t="s">
        <v>288</v>
      </c>
      <c r="G135" s="193"/>
      <c r="H135" s="197">
        <v>175</v>
      </c>
      <c r="I135" s="198"/>
      <c r="J135" s="193"/>
      <c r="K135" s="193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154</v>
      </c>
      <c r="AU135" s="203" t="s">
        <v>81</v>
      </c>
      <c r="AV135" s="10" t="s">
        <v>83</v>
      </c>
      <c r="AW135" s="10" t="s">
        <v>36</v>
      </c>
      <c r="AX135" s="10" t="s">
        <v>73</v>
      </c>
      <c r="AY135" s="203" t="s">
        <v>138</v>
      </c>
    </row>
    <row r="136" spans="2:65" s="12" customFormat="1">
      <c r="B136" s="215"/>
      <c r="C136" s="216"/>
      <c r="D136" s="194" t="s">
        <v>154</v>
      </c>
      <c r="E136" s="217" t="s">
        <v>24</v>
      </c>
      <c r="F136" s="218" t="s">
        <v>289</v>
      </c>
      <c r="G136" s="216"/>
      <c r="H136" s="217" t="s">
        <v>24</v>
      </c>
      <c r="I136" s="219"/>
      <c r="J136" s="216"/>
      <c r="K136" s="216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154</v>
      </c>
      <c r="AU136" s="224" t="s">
        <v>81</v>
      </c>
      <c r="AV136" s="12" t="s">
        <v>81</v>
      </c>
      <c r="AW136" s="12" t="s">
        <v>36</v>
      </c>
      <c r="AX136" s="12" t="s">
        <v>73</v>
      </c>
      <c r="AY136" s="224" t="s">
        <v>138</v>
      </c>
    </row>
    <row r="137" spans="2:65" s="10" customFormat="1">
      <c r="B137" s="192"/>
      <c r="C137" s="193"/>
      <c r="D137" s="194" t="s">
        <v>154</v>
      </c>
      <c r="E137" s="195" t="s">
        <v>24</v>
      </c>
      <c r="F137" s="196" t="s">
        <v>290</v>
      </c>
      <c r="G137" s="193"/>
      <c r="H137" s="197">
        <v>13.5</v>
      </c>
      <c r="I137" s="198"/>
      <c r="J137" s="193"/>
      <c r="K137" s="193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154</v>
      </c>
      <c r="AU137" s="203" t="s">
        <v>81</v>
      </c>
      <c r="AV137" s="10" t="s">
        <v>83</v>
      </c>
      <c r="AW137" s="10" t="s">
        <v>36</v>
      </c>
      <c r="AX137" s="10" t="s">
        <v>73</v>
      </c>
      <c r="AY137" s="203" t="s">
        <v>138</v>
      </c>
    </row>
    <row r="138" spans="2:65" s="11" customFormat="1">
      <c r="B138" s="204"/>
      <c r="C138" s="205"/>
      <c r="D138" s="194" t="s">
        <v>154</v>
      </c>
      <c r="E138" s="206" t="s">
        <v>24</v>
      </c>
      <c r="F138" s="207" t="s">
        <v>157</v>
      </c>
      <c r="G138" s="205"/>
      <c r="H138" s="208">
        <v>188.5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154</v>
      </c>
      <c r="AU138" s="214" t="s">
        <v>81</v>
      </c>
      <c r="AV138" s="11" t="s">
        <v>144</v>
      </c>
      <c r="AW138" s="11" t="s">
        <v>36</v>
      </c>
      <c r="AX138" s="11" t="s">
        <v>81</v>
      </c>
      <c r="AY138" s="214" t="s">
        <v>138</v>
      </c>
    </row>
    <row r="139" spans="2:65" s="1" customFormat="1" ht="16.5" customHeight="1">
      <c r="B139" s="38"/>
      <c r="C139" s="180">
        <v>19</v>
      </c>
      <c r="D139" s="180" t="s">
        <v>139</v>
      </c>
      <c r="E139" s="181" t="s">
        <v>298</v>
      </c>
      <c r="F139" s="182" t="s">
        <v>299</v>
      </c>
      <c r="G139" s="183" t="s">
        <v>186</v>
      </c>
      <c r="H139" s="184">
        <v>27</v>
      </c>
      <c r="I139" s="185"/>
      <c r="J139" s="186">
        <f>ROUND(I139*H139,2)</f>
        <v>0</v>
      </c>
      <c r="K139" s="182" t="s">
        <v>143</v>
      </c>
      <c r="L139" s="58"/>
      <c r="M139" s="187" t="s">
        <v>24</v>
      </c>
      <c r="N139" s="188" t="s">
        <v>44</v>
      </c>
      <c r="O139" s="39"/>
      <c r="P139" s="189">
        <f>O139*H139</f>
        <v>0</v>
      </c>
      <c r="Q139" s="189">
        <v>3.5999999999999999E-3</v>
      </c>
      <c r="R139" s="189">
        <f>Q139*H139</f>
        <v>9.7199999999999995E-2</v>
      </c>
      <c r="S139" s="189">
        <v>0</v>
      </c>
      <c r="T139" s="190">
        <f>S139*H139</f>
        <v>0</v>
      </c>
      <c r="AR139" s="22" t="s">
        <v>144</v>
      </c>
      <c r="AT139" s="22" t="s">
        <v>139</v>
      </c>
      <c r="AU139" s="22" t="s">
        <v>81</v>
      </c>
      <c r="AY139" s="22" t="s">
        <v>138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22" t="s">
        <v>81</v>
      </c>
      <c r="BK139" s="191">
        <f>ROUND(I139*H139,2)</f>
        <v>0</v>
      </c>
      <c r="BL139" s="22" t="s">
        <v>144</v>
      </c>
      <c r="BM139" s="22" t="s">
        <v>300</v>
      </c>
    </row>
    <row r="140" spans="2:65" s="9" customFormat="1" ht="37.35" customHeight="1">
      <c r="B140" s="166"/>
      <c r="C140" s="167"/>
      <c r="D140" s="168" t="s">
        <v>72</v>
      </c>
      <c r="E140" s="169" t="s">
        <v>179</v>
      </c>
      <c r="F140" s="169" t="s">
        <v>301</v>
      </c>
      <c r="G140" s="167"/>
      <c r="H140" s="167"/>
      <c r="I140" s="170"/>
      <c r="J140" s="171">
        <f>BK140</f>
        <v>0</v>
      </c>
      <c r="K140" s="167"/>
      <c r="L140" s="172"/>
      <c r="M140" s="173"/>
      <c r="N140" s="174"/>
      <c r="O140" s="174"/>
      <c r="P140" s="175">
        <f>SUM(P141:P154)</f>
        <v>0</v>
      </c>
      <c r="Q140" s="174"/>
      <c r="R140" s="175">
        <f>SUM(R141:R154)</f>
        <v>27.263917799999998</v>
      </c>
      <c r="S140" s="174"/>
      <c r="T140" s="176">
        <f>SUM(T141:T154)</f>
        <v>0</v>
      </c>
      <c r="AR140" s="177" t="s">
        <v>81</v>
      </c>
      <c r="AT140" s="178" t="s">
        <v>72</v>
      </c>
      <c r="AU140" s="178" t="s">
        <v>73</v>
      </c>
      <c r="AY140" s="177" t="s">
        <v>138</v>
      </c>
      <c r="BK140" s="179">
        <f>SUM(BK141:BK154)</f>
        <v>0</v>
      </c>
    </row>
    <row r="141" spans="2:65" s="1" customFormat="1" ht="25.5" customHeight="1">
      <c r="B141" s="38"/>
      <c r="C141" s="180">
        <v>20</v>
      </c>
      <c r="D141" s="180" t="s">
        <v>139</v>
      </c>
      <c r="E141" s="181" t="s">
        <v>302</v>
      </c>
      <c r="F141" s="182" t="s">
        <v>303</v>
      </c>
      <c r="G141" s="183" t="s">
        <v>148</v>
      </c>
      <c r="H141" s="184">
        <v>5</v>
      </c>
      <c r="I141" s="185"/>
      <c r="J141" s="186">
        <f>ROUND(I141*H141,2)</f>
        <v>0</v>
      </c>
      <c r="K141" s="182" t="s">
        <v>143</v>
      </c>
      <c r="L141" s="58"/>
      <c r="M141" s="187" t="s">
        <v>24</v>
      </c>
      <c r="N141" s="188" t="s">
        <v>44</v>
      </c>
      <c r="O141" s="39"/>
      <c r="P141" s="189">
        <f>O141*H141</f>
        <v>0</v>
      </c>
      <c r="Q141" s="189">
        <v>6.9999999999999999E-4</v>
      </c>
      <c r="R141" s="189">
        <f>Q141*H141</f>
        <v>3.5000000000000001E-3</v>
      </c>
      <c r="S141" s="189">
        <v>0</v>
      </c>
      <c r="T141" s="190">
        <f>S141*H141</f>
        <v>0</v>
      </c>
      <c r="AR141" s="22" t="s">
        <v>144</v>
      </c>
      <c r="AT141" s="22" t="s">
        <v>139</v>
      </c>
      <c r="AU141" s="22" t="s">
        <v>81</v>
      </c>
      <c r="AY141" s="22" t="s">
        <v>138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22" t="s">
        <v>81</v>
      </c>
      <c r="BK141" s="191">
        <f>ROUND(I141*H141,2)</f>
        <v>0</v>
      </c>
      <c r="BL141" s="22" t="s">
        <v>144</v>
      </c>
      <c r="BM141" s="22" t="s">
        <v>304</v>
      </c>
    </row>
    <row r="142" spans="2:65" s="1" customFormat="1" ht="16.5" customHeight="1">
      <c r="B142" s="38"/>
      <c r="C142" s="229">
        <v>21</v>
      </c>
      <c r="D142" s="229" t="s">
        <v>305</v>
      </c>
      <c r="E142" s="230" t="s">
        <v>306</v>
      </c>
      <c r="F142" s="231" t="s">
        <v>307</v>
      </c>
      <c r="G142" s="232" t="s">
        <v>148</v>
      </c>
      <c r="H142" s="233">
        <v>5</v>
      </c>
      <c r="I142" s="234"/>
      <c r="J142" s="235">
        <f>ROUND(I142*H142,2)</f>
        <v>0</v>
      </c>
      <c r="K142" s="231" t="s">
        <v>143</v>
      </c>
      <c r="L142" s="236"/>
      <c r="M142" s="237" t="s">
        <v>24</v>
      </c>
      <c r="N142" s="238" t="s">
        <v>44</v>
      </c>
      <c r="O142" s="39"/>
      <c r="P142" s="189">
        <f>O142*H142</f>
        <v>0</v>
      </c>
      <c r="Q142" s="189">
        <v>4.0000000000000001E-3</v>
      </c>
      <c r="R142" s="189">
        <f>Q142*H142</f>
        <v>0.02</v>
      </c>
      <c r="S142" s="189">
        <v>0</v>
      </c>
      <c r="T142" s="190">
        <f>S142*H142</f>
        <v>0</v>
      </c>
      <c r="AR142" s="22" t="s">
        <v>175</v>
      </c>
      <c r="AT142" s="22" t="s">
        <v>305</v>
      </c>
      <c r="AU142" s="22" t="s">
        <v>81</v>
      </c>
      <c r="AY142" s="22" t="s">
        <v>138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22" t="s">
        <v>81</v>
      </c>
      <c r="BK142" s="191">
        <f>ROUND(I142*H142,2)</f>
        <v>0</v>
      </c>
      <c r="BL142" s="22" t="s">
        <v>144</v>
      </c>
      <c r="BM142" s="22" t="s">
        <v>308</v>
      </c>
    </row>
    <row r="143" spans="2:65" s="1" customFormat="1" ht="16.5" customHeight="1">
      <c r="B143" s="38"/>
      <c r="C143" s="180">
        <v>22</v>
      </c>
      <c r="D143" s="180" t="s">
        <v>139</v>
      </c>
      <c r="E143" s="181" t="s">
        <v>310</v>
      </c>
      <c r="F143" s="182" t="s">
        <v>311</v>
      </c>
      <c r="G143" s="183" t="s">
        <v>148</v>
      </c>
      <c r="H143" s="184">
        <v>5</v>
      </c>
      <c r="I143" s="185"/>
      <c r="J143" s="186">
        <f>ROUND(I143*H143,2)</f>
        <v>0</v>
      </c>
      <c r="K143" s="182" t="s">
        <v>143</v>
      </c>
      <c r="L143" s="58"/>
      <c r="M143" s="187" t="s">
        <v>24</v>
      </c>
      <c r="N143" s="188" t="s">
        <v>44</v>
      </c>
      <c r="O143" s="39"/>
      <c r="P143" s="189">
        <f>O143*H143</f>
        <v>0</v>
      </c>
      <c r="Q143" s="189">
        <v>0.11241</v>
      </c>
      <c r="R143" s="189">
        <f>Q143*H143</f>
        <v>0.56204999999999994</v>
      </c>
      <c r="S143" s="189">
        <v>0</v>
      </c>
      <c r="T143" s="190">
        <f>S143*H143</f>
        <v>0</v>
      </c>
      <c r="AR143" s="22" t="s">
        <v>144</v>
      </c>
      <c r="AT143" s="22" t="s">
        <v>139</v>
      </c>
      <c r="AU143" s="22" t="s">
        <v>81</v>
      </c>
      <c r="AY143" s="22" t="s">
        <v>138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22" t="s">
        <v>81</v>
      </c>
      <c r="BK143" s="191">
        <f>ROUND(I143*H143,2)</f>
        <v>0</v>
      </c>
      <c r="BL143" s="22" t="s">
        <v>144</v>
      </c>
      <c r="BM143" s="22" t="s">
        <v>312</v>
      </c>
    </row>
    <row r="144" spans="2:65" s="1" customFormat="1" ht="16.5" customHeight="1">
      <c r="B144" s="38"/>
      <c r="C144" s="229">
        <v>23</v>
      </c>
      <c r="D144" s="229" t="s">
        <v>305</v>
      </c>
      <c r="E144" s="230" t="s">
        <v>313</v>
      </c>
      <c r="F144" s="231" t="s">
        <v>314</v>
      </c>
      <c r="G144" s="232" t="s">
        <v>148</v>
      </c>
      <c r="H144" s="233">
        <v>5</v>
      </c>
      <c r="I144" s="234"/>
      <c r="J144" s="235">
        <f>ROUND(I144*H144,2)</f>
        <v>0</v>
      </c>
      <c r="K144" s="231" t="s">
        <v>143</v>
      </c>
      <c r="L144" s="236"/>
      <c r="M144" s="237" t="s">
        <v>24</v>
      </c>
      <c r="N144" s="238" t="s">
        <v>44</v>
      </c>
      <c r="O144" s="39"/>
      <c r="P144" s="189">
        <f>O144*H144</f>
        <v>0</v>
      </c>
      <c r="Q144" s="189">
        <v>6.1000000000000004E-3</v>
      </c>
      <c r="R144" s="189">
        <f>Q144*H144</f>
        <v>3.0500000000000003E-2</v>
      </c>
      <c r="S144" s="189">
        <v>0</v>
      </c>
      <c r="T144" s="190">
        <f>S144*H144</f>
        <v>0</v>
      </c>
      <c r="AR144" s="22" t="s">
        <v>175</v>
      </c>
      <c r="AT144" s="22" t="s">
        <v>305</v>
      </c>
      <c r="AU144" s="22" t="s">
        <v>81</v>
      </c>
      <c r="AY144" s="22" t="s">
        <v>138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22" t="s">
        <v>81</v>
      </c>
      <c r="BK144" s="191">
        <f>ROUND(I144*H144,2)</f>
        <v>0</v>
      </c>
      <c r="BL144" s="22" t="s">
        <v>144</v>
      </c>
      <c r="BM144" s="22" t="s">
        <v>315</v>
      </c>
    </row>
    <row r="145" spans="2:65" s="1" customFormat="1" ht="25.5" customHeight="1">
      <c r="B145" s="38"/>
      <c r="C145" s="180">
        <v>24</v>
      </c>
      <c r="D145" s="180" t="s">
        <v>139</v>
      </c>
      <c r="E145" s="181" t="s">
        <v>317</v>
      </c>
      <c r="F145" s="182" t="s">
        <v>318</v>
      </c>
      <c r="G145" s="183" t="s">
        <v>142</v>
      </c>
      <c r="H145" s="184">
        <v>9.7430000000000003</v>
      </c>
      <c r="I145" s="185"/>
      <c r="J145" s="186">
        <f>ROUND(I145*H145,2)</f>
        <v>0</v>
      </c>
      <c r="K145" s="182" t="s">
        <v>143</v>
      </c>
      <c r="L145" s="58"/>
      <c r="M145" s="187" t="s">
        <v>24</v>
      </c>
      <c r="N145" s="188" t="s">
        <v>44</v>
      </c>
      <c r="O145" s="39"/>
      <c r="P145" s="189">
        <f>O145*H145</f>
        <v>0</v>
      </c>
      <c r="Q145" s="189">
        <v>1.6000000000000001E-3</v>
      </c>
      <c r="R145" s="189">
        <f>Q145*H145</f>
        <v>1.5588800000000002E-2</v>
      </c>
      <c r="S145" s="189">
        <v>0</v>
      </c>
      <c r="T145" s="190">
        <f>S145*H145</f>
        <v>0</v>
      </c>
      <c r="AR145" s="22" t="s">
        <v>144</v>
      </c>
      <c r="AT145" s="22" t="s">
        <v>139</v>
      </c>
      <c r="AU145" s="22" t="s">
        <v>81</v>
      </c>
      <c r="AY145" s="22" t="s">
        <v>138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22" t="s">
        <v>81</v>
      </c>
      <c r="BK145" s="191">
        <f>ROUND(I145*H145,2)</f>
        <v>0</v>
      </c>
      <c r="BL145" s="22" t="s">
        <v>144</v>
      </c>
      <c r="BM145" s="22" t="s">
        <v>319</v>
      </c>
    </row>
    <row r="146" spans="2:65" s="10" customFormat="1">
      <c r="B146" s="192"/>
      <c r="C146" s="193"/>
      <c r="D146" s="194" t="s">
        <v>154</v>
      </c>
      <c r="E146" s="195" t="s">
        <v>24</v>
      </c>
      <c r="F146" s="196" t="s">
        <v>320</v>
      </c>
      <c r="G146" s="193"/>
      <c r="H146" s="197">
        <v>9.7430000000000003</v>
      </c>
      <c r="I146" s="198"/>
      <c r="J146" s="193"/>
      <c r="K146" s="193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154</v>
      </c>
      <c r="AU146" s="203" t="s">
        <v>81</v>
      </c>
      <c r="AV146" s="10" t="s">
        <v>83</v>
      </c>
      <c r="AW146" s="10" t="s">
        <v>36</v>
      </c>
      <c r="AX146" s="10" t="s">
        <v>81</v>
      </c>
      <c r="AY146" s="203" t="s">
        <v>138</v>
      </c>
    </row>
    <row r="147" spans="2:65" s="1" customFormat="1" ht="51" customHeight="1">
      <c r="B147" s="38"/>
      <c r="C147" s="180">
        <v>25</v>
      </c>
      <c r="D147" s="180" t="s">
        <v>139</v>
      </c>
      <c r="E147" s="181" t="s">
        <v>322</v>
      </c>
      <c r="F147" s="182" t="s">
        <v>323</v>
      </c>
      <c r="G147" s="183" t="s">
        <v>186</v>
      </c>
      <c r="H147" s="184">
        <v>84</v>
      </c>
      <c r="I147" s="185"/>
      <c r="J147" s="186">
        <f>ROUND(I147*H147,2)</f>
        <v>0</v>
      </c>
      <c r="K147" s="182" t="s">
        <v>143</v>
      </c>
      <c r="L147" s="58"/>
      <c r="M147" s="187" t="s">
        <v>24</v>
      </c>
      <c r="N147" s="188" t="s">
        <v>44</v>
      </c>
      <c r="O147" s="39"/>
      <c r="P147" s="189">
        <f>O147*H147</f>
        <v>0</v>
      </c>
      <c r="Q147" s="189">
        <v>8.9779999999999999E-2</v>
      </c>
      <c r="R147" s="189">
        <f>Q147*H147</f>
        <v>7.5415200000000002</v>
      </c>
      <c r="S147" s="189">
        <v>0</v>
      </c>
      <c r="T147" s="190">
        <f>S147*H147</f>
        <v>0</v>
      </c>
      <c r="AR147" s="22" t="s">
        <v>144</v>
      </c>
      <c r="AT147" s="22" t="s">
        <v>139</v>
      </c>
      <c r="AU147" s="22" t="s">
        <v>81</v>
      </c>
      <c r="AY147" s="22" t="s">
        <v>138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22" t="s">
        <v>81</v>
      </c>
      <c r="BK147" s="191">
        <f>ROUND(I147*H147,2)</f>
        <v>0</v>
      </c>
      <c r="BL147" s="22" t="s">
        <v>144</v>
      </c>
      <c r="BM147" s="22" t="s">
        <v>324</v>
      </c>
    </row>
    <row r="148" spans="2:65" s="1" customFormat="1" ht="16.5" customHeight="1">
      <c r="B148" s="38"/>
      <c r="C148" s="229">
        <v>26</v>
      </c>
      <c r="D148" s="229" t="s">
        <v>305</v>
      </c>
      <c r="E148" s="230" t="s">
        <v>326</v>
      </c>
      <c r="F148" s="231" t="s">
        <v>327</v>
      </c>
      <c r="G148" s="232" t="s">
        <v>210</v>
      </c>
      <c r="H148" s="233">
        <v>1.615</v>
      </c>
      <c r="I148" s="234"/>
      <c r="J148" s="235">
        <f>ROUND(I148*H148,2)</f>
        <v>0</v>
      </c>
      <c r="K148" s="231" t="s">
        <v>143</v>
      </c>
      <c r="L148" s="236"/>
      <c r="M148" s="237" t="s">
        <v>24</v>
      </c>
      <c r="N148" s="238" t="s">
        <v>44</v>
      </c>
      <c r="O148" s="39"/>
      <c r="P148" s="189">
        <f>O148*H148</f>
        <v>0</v>
      </c>
      <c r="Q148" s="189">
        <v>1</v>
      </c>
      <c r="R148" s="189">
        <f>Q148*H148</f>
        <v>1.615</v>
      </c>
      <c r="S148" s="189">
        <v>0</v>
      </c>
      <c r="T148" s="190">
        <f>S148*H148</f>
        <v>0</v>
      </c>
      <c r="AR148" s="22" t="s">
        <v>175</v>
      </c>
      <c r="AT148" s="22" t="s">
        <v>305</v>
      </c>
      <c r="AU148" s="22" t="s">
        <v>81</v>
      </c>
      <c r="AY148" s="22" t="s">
        <v>138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22" t="s">
        <v>81</v>
      </c>
      <c r="BK148" s="191">
        <f>ROUND(I148*H148,2)</f>
        <v>0</v>
      </c>
      <c r="BL148" s="22" t="s">
        <v>144</v>
      </c>
      <c r="BM148" s="22" t="s">
        <v>328</v>
      </c>
    </row>
    <row r="149" spans="2:65" s="12" customFormat="1">
      <c r="B149" s="215"/>
      <c r="C149" s="216"/>
      <c r="D149" s="194" t="s">
        <v>154</v>
      </c>
      <c r="E149" s="217" t="s">
        <v>24</v>
      </c>
      <c r="F149" s="218" t="s">
        <v>329</v>
      </c>
      <c r="G149" s="216"/>
      <c r="H149" s="217" t="s">
        <v>24</v>
      </c>
      <c r="I149" s="219"/>
      <c r="J149" s="216"/>
      <c r="K149" s="216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154</v>
      </c>
      <c r="AU149" s="224" t="s">
        <v>81</v>
      </c>
      <c r="AV149" s="12" t="s">
        <v>81</v>
      </c>
      <c r="AW149" s="12" t="s">
        <v>36</v>
      </c>
      <c r="AX149" s="12" t="s">
        <v>73</v>
      </c>
      <c r="AY149" s="224" t="s">
        <v>138</v>
      </c>
    </row>
    <row r="150" spans="2:65" s="10" customFormat="1">
      <c r="B150" s="192"/>
      <c r="C150" s="193"/>
      <c r="D150" s="194" t="s">
        <v>154</v>
      </c>
      <c r="E150" s="195" t="s">
        <v>24</v>
      </c>
      <c r="F150" s="196" t="s">
        <v>330</v>
      </c>
      <c r="G150" s="193"/>
      <c r="H150" s="197">
        <v>1.615</v>
      </c>
      <c r="I150" s="198"/>
      <c r="J150" s="193"/>
      <c r="K150" s="193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154</v>
      </c>
      <c r="AU150" s="203" t="s">
        <v>81</v>
      </c>
      <c r="AV150" s="10" t="s">
        <v>83</v>
      </c>
      <c r="AW150" s="10" t="s">
        <v>36</v>
      </c>
      <c r="AX150" s="10" t="s">
        <v>81</v>
      </c>
      <c r="AY150" s="203" t="s">
        <v>138</v>
      </c>
    </row>
    <row r="151" spans="2:65" s="1" customFormat="1" ht="38.25" customHeight="1">
      <c r="B151" s="38"/>
      <c r="C151" s="180">
        <v>27</v>
      </c>
      <c r="D151" s="180" t="s">
        <v>139</v>
      </c>
      <c r="E151" s="181" t="s">
        <v>332</v>
      </c>
      <c r="F151" s="182" t="s">
        <v>333</v>
      </c>
      <c r="G151" s="183" t="s">
        <v>186</v>
      </c>
      <c r="H151" s="184">
        <v>84</v>
      </c>
      <c r="I151" s="185"/>
      <c r="J151" s="186">
        <f>ROUND(I151*H151,2)</f>
        <v>0</v>
      </c>
      <c r="K151" s="182" t="s">
        <v>143</v>
      </c>
      <c r="L151" s="58"/>
      <c r="M151" s="187" t="s">
        <v>24</v>
      </c>
      <c r="N151" s="188" t="s">
        <v>44</v>
      </c>
      <c r="O151" s="39"/>
      <c r="P151" s="189">
        <f>O151*H151</f>
        <v>0</v>
      </c>
      <c r="Q151" s="189">
        <v>0.14066999999999999</v>
      </c>
      <c r="R151" s="189">
        <f>Q151*H151</f>
        <v>11.816279999999999</v>
      </c>
      <c r="S151" s="189">
        <v>0</v>
      </c>
      <c r="T151" s="190">
        <f>S151*H151</f>
        <v>0</v>
      </c>
      <c r="AR151" s="22" t="s">
        <v>144</v>
      </c>
      <c r="AT151" s="22" t="s">
        <v>139</v>
      </c>
      <c r="AU151" s="22" t="s">
        <v>81</v>
      </c>
      <c r="AY151" s="22" t="s">
        <v>138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22" t="s">
        <v>81</v>
      </c>
      <c r="BK151" s="191">
        <f>ROUND(I151*H151,2)</f>
        <v>0</v>
      </c>
      <c r="BL151" s="22" t="s">
        <v>144</v>
      </c>
      <c r="BM151" s="22" t="s">
        <v>334</v>
      </c>
    </row>
    <row r="152" spans="2:65" s="1" customFormat="1" ht="16.5" customHeight="1">
      <c r="B152" s="38"/>
      <c r="C152" s="229">
        <v>28</v>
      </c>
      <c r="D152" s="229" t="s">
        <v>305</v>
      </c>
      <c r="E152" s="230" t="s">
        <v>336</v>
      </c>
      <c r="F152" s="231" t="s">
        <v>337</v>
      </c>
      <c r="G152" s="232" t="s">
        <v>186</v>
      </c>
      <c r="H152" s="233">
        <v>84</v>
      </c>
      <c r="I152" s="234"/>
      <c r="J152" s="235">
        <f>ROUND(I152*H152,2)</f>
        <v>0</v>
      </c>
      <c r="K152" s="231" t="s">
        <v>143</v>
      </c>
      <c r="L152" s="236"/>
      <c r="M152" s="237" t="s">
        <v>24</v>
      </c>
      <c r="N152" s="238" t="s">
        <v>44</v>
      </c>
      <c r="O152" s="39"/>
      <c r="P152" s="189">
        <f>O152*H152</f>
        <v>0</v>
      </c>
      <c r="Q152" s="189">
        <v>6.5000000000000002E-2</v>
      </c>
      <c r="R152" s="189">
        <f>Q152*H152</f>
        <v>5.46</v>
      </c>
      <c r="S152" s="189">
        <v>0</v>
      </c>
      <c r="T152" s="190">
        <f>S152*H152</f>
        <v>0</v>
      </c>
      <c r="AR152" s="22" t="s">
        <v>175</v>
      </c>
      <c r="AT152" s="22" t="s">
        <v>305</v>
      </c>
      <c r="AU152" s="22" t="s">
        <v>81</v>
      </c>
      <c r="AY152" s="22" t="s">
        <v>138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81</v>
      </c>
      <c r="BK152" s="191">
        <f>ROUND(I152*H152,2)</f>
        <v>0</v>
      </c>
      <c r="BL152" s="22" t="s">
        <v>144</v>
      </c>
      <c r="BM152" s="22" t="s">
        <v>338</v>
      </c>
    </row>
    <row r="153" spans="2:65" s="1" customFormat="1" ht="25.5" customHeight="1">
      <c r="B153" s="38"/>
      <c r="C153" s="180">
        <v>29</v>
      </c>
      <c r="D153" s="180" t="s">
        <v>139</v>
      </c>
      <c r="E153" s="181" t="s">
        <v>340</v>
      </c>
      <c r="F153" s="182" t="s">
        <v>341</v>
      </c>
      <c r="G153" s="183" t="s">
        <v>142</v>
      </c>
      <c r="H153" s="184">
        <v>289.10000000000002</v>
      </c>
      <c r="I153" s="185"/>
      <c r="J153" s="186">
        <f>ROUND(I153*H153,2)</f>
        <v>0</v>
      </c>
      <c r="K153" s="182" t="s">
        <v>143</v>
      </c>
      <c r="L153" s="58"/>
      <c r="M153" s="187" t="s">
        <v>24</v>
      </c>
      <c r="N153" s="188" t="s">
        <v>44</v>
      </c>
      <c r="O153" s="39"/>
      <c r="P153" s="189">
        <f>O153*H153</f>
        <v>0</v>
      </c>
      <c r="Q153" s="189">
        <v>6.8999999999999997E-4</v>
      </c>
      <c r="R153" s="189">
        <f>Q153*H153</f>
        <v>0.19947900000000002</v>
      </c>
      <c r="S153" s="189">
        <v>0</v>
      </c>
      <c r="T153" s="190">
        <f>S153*H153</f>
        <v>0</v>
      </c>
      <c r="AR153" s="22" t="s">
        <v>144</v>
      </c>
      <c r="AT153" s="22" t="s">
        <v>139</v>
      </c>
      <c r="AU153" s="22" t="s">
        <v>81</v>
      </c>
      <c r="AY153" s="22" t="s">
        <v>138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22" t="s">
        <v>81</v>
      </c>
      <c r="BK153" s="191">
        <f>ROUND(I153*H153,2)</f>
        <v>0</v>
      </c>
      <c r="BL153" s="22" t="s">
        <v>144</v>
      </c>
      <c r="BM153" s="22" t="s">
        <v>342</v>
      </c>
    </row>
    <row r="154" spans="2:65" s="10" customFormat="1">
      <c r="B154" s="192"/>
      <c r="C154" s="193"/>
      <c r="D154" s="194" t="s">
        <v>154</v>
      </c>
      <c r="E154" s="195" t="s">
        <v>24</v>
      </c>
      <c r="F154" s="196" t="s">
        <v>1196</v>
      </c>
      <c r="G154" s="193"/>
      <c r="H154" s="197">
        <v>289.10000000000002</v>
      </c>
      <c r="I154" s="198"/>
      <c r="J154" s="193"/>
      <c r="K154" s="193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154</v>
      </c>
      <c r="AU154" s="203" t="s">
        <v>81</v>
      </c>
      <c r="AV154" s="10" t="s">
        <v>83</v>
      </c>
      <c r="AW154" s="10" t="s">
        <v>36</v>
      </c>
      <c r="AX154" s="10" t="s">
        <v>81</v>
      </c>
      <c r="AY154" s="203" t="s">
        <v>138</v>
      </c>
    </row>
    <row r="155" spans="2:65" s="9" customFormat="1" ht="37.35" customHeight="1">
      <c r="B155" s="166"/>
      <c r="C155" s="167"/>
      <c r="D155" s="168" t="s">
        <v>72</v>
      </c>
      <c r="E155" s="169" t="s">
        <v>343</v>
      </c>
      <c r="F155" s="169" t="s">
        <v>344</v>
      </c>
      <c r="G155" s="167"/>
      <c r="H155" s="167"/>
      <c r="I155" s="170"/>
      <c r="J155" s="171">
        <f>BK155</f>
        <v>0</v>
      </c>
      <c r="K155" s="167"/>
      <c r="L155" s="172"/>
      <c r="M155" s="173"/>
      <c r="N155" s="174"/>
      <c r="O155" s="174"/>
      <c r="P155" s="175">
        <f>P156</f>
        <v>0</v>
      </c>
      <c r="Q155" s="174"/>
      <c r="R155" s="175">
        <f>R156</f>
        <v>0</v>
      </c>
      <c r="S155" s="174"/>
      <c r="T155" s="176">
        <f>T156</f>
        <v>0</v>
      </c>
      <c r="AR155" s="177" t="s">
        <v>81</v>
      </c>
      <c r="AT155" s="178" t="s">
        <v>72</v>
      </c>
      <c r="AU155" s="178" t="s">
        <v>73</v>
      </c>
      <c r="AY155" s="177" t="s">
        <v>138</v>
      </c>
      <c r="BK155" s="179">
        <f>BK156</f>
        <v>0</v>
      </c>
    </row>
    <row r="156" spans="2:65" s="1" customFormat="1" ht="38.25" customHeight="1">
      <c r="B156" s="38"/>
      <c r="C156" s="180">
        <v>30</v>
      </c>
      <c r="D156" s="180" t="s">
        <v>139</v>
      </c>
      <c r="E156" s="181" t="s">
        <v>346</v>
      </c>
      <c r="F156" s="182" t="s">
        <v>347</v>
      </c>
      <c r="G156" s="183" t="s">
        <v>210</v>
      </c>
      <c r="H156" s="184">
        <v>34.090000000000003</v>
      </c>
      <c r="I156" s="185"/>
      <c r="J156" s="186">
        <f>ROUND(I156*H156,2)</f>
        <v>0</v>
      </c>
      <c r="K156" s="182" t="s">
        <v>143</v>
      </c>
      <c r="L156" s="58"/>
      <c r="M156" s="187" t="s">
        <v>24</v>
      </c>
      <c r="N156" s="188" t="s">
        <v>44</v>
      </c>
      <c r="O156" s="3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22" t="s">
        <v>144</v>
      </c>
      <c r="AT156" s="22" t="s">
        <v>139</v>
      </c>
      <c r="AU156" s="22" t="s">
        <v>81</v>
      </c>
      <c r="AY156" s="22" t="s">
        <v>138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22" t="s">
        <v>81</v>
      </c>
      <c r="BK156" s="191">
        <f>ROUND(I156*H156,2)</f>
        <v>0</v>
      </c>
      <c r="BL156" s="22" t="s">
        <v>144</v>
      </c>
      <c r="BM156" s="22" t="s">
        <v>348</v>
      </c>
    </row>
    <row r="157" spans="2:65" s="9" customFormat="1" ht="37.35" customHeight="1">
      <c r="B157" s="166"/>
      <c r="C157" s="167"/>
      <c r="D157" s="168" t="s">
        <v>72</v>
      </c>
      <c r="E157" s="169" t="s">
        <v>349</v>
      </c>
      <c r="F157" s="169" t="s">
        <v>350</v>
      </c>
      <c r="G157" s="167"/>
      <c r="H157" s="167"/>
      <c r="I157" s="170"/>
      <c r="J157" s="171">
        <f>BK157</f>
        <v>0</v>
      </c>
      <c r="K157" s="167"/>
      <c r="L157" s="172"/>
      <c r="M157" s="173"/>
      <c r="N157" s="174"/>
      <c r="O157" s="174"/>
      <c r="P157" s="175">
        <f>P158</f>
        <v>0</v>
      </c>
      <c r="Q157" s="174"/>
      <c r="R157" s="175">
        <f>R158</f>
        <v>0</v>
      </c>
      <c r="S157" s="174"/>
      <c r="T157" s="176">
        <f>T158</f>
        <v>0</v>
      </c>
      <c r="AR157" s="177" t="s">
        <v>161</v>
      </c>
      <c r="AT157" s="178" t="s">
        <v>72</v>
      </c>
      <c r="AU157" s="178" t="s">
        <v>73</v>
      </c>
      <c r="AY157" s="177" t="s">
        <v>138</v>
      </c>
      <c r="BK157" s="179">
        <f>BK158</f>
        <v>0</v>
      </c>
    </row>
    <row r="158" spans="2:65" s="1" customFormat="1" ht="16.5" customHeight="1">
      <c r="B158" s="38"/>
      <c r="C158" s="180">
        <v>31</v>
      </c>
      <c r="D158" s="180" t="s">
        <v>139</v>
      </c>
      <c r="E158" s="181" t="s">
        <v>352</v>
      </c>
      <c r="F158" s="182" t="s">
        <v>353</v>
      </c>
      <c r="G158" s="183" t="s">
        <v>354</v>
      </c>
      <c r="H158" s="184">
        <v>2</v>
      </c>
      <c r="I158" s="185"/>
      <c r="J158" s="186">
        <f>ROUND(I158*H158,2)</f>
        <v>0</v>
      </c>
      <c r="K158" s="182" t="s">
        <v>143</v>
      </c>
      <c r="L158" s="58"/>
      <c r="M158" s="187" t="s">
        <v>24</v>
      </c>
      <c r="N158" s="225" t="s">
        <v>44</v>
      </c>
      <c r="O158" s="226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22" t="s">
        <v>355</v>
      </c>
      <c r="AT158" s="22" t="s">
        <v>139</v>
      </c>
      <c r="AU158" s="22" t="s">
        <v>81</v>
      </c>
      <c r="AY158" s="22" t="s">
        <v>138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22" t="s">
        <v>81</v>
      </c>
      <c r="BK158" s="191">
        <f>ROUND(I158*H158,2)</f>
        <v>0</v>
      </c>
      <c r="BL158" s="22" t="s">
        <v>355</v>
      </c>
      <c r="BM158" s="22" t="s">
        <v>356</v>
      </c>
    </row>
    <row r="159" spans="2:65" s="12" customFormat="1">
      <c r="B159" s="215"/>
      <c r="C159" s="216"/>
      <c r="D159" s="194" t="s">
        <v>154</v>
      </c>
      <c r="E159" s="217" t="s">
        <v>24</v>
      </c>
      <c r="F159" s="218" t="s">
        <v>1197</v>
      </c>
      <c r="G159" s="216"/>
      <c r="H159" s="217" t="s">
        <v>24</v>
      </c>
      <c r="I159" s="219"/>
      <c r="J159" s="216"/>
      <c r="K159" s="216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154</v>
      </c>
      <c r="AU159" s="224" t="s">
        <v>81</v>
      </c>
      <c r="AV159" s="12" t="s">
        <v>81</v>
      </c>
      <c r="AW159" s="12" t="s">
        <v>36</v>
      </c>
      <c r="AX159" s="12" t="s">
        <v>73</v>
      </c>
      <c r="AY159" s="224" t="s">
        <v>138</v>
      </c>
    </row>
    <row r="160" spans="2:65" s="1" customFormat="1" ht="6.95" customHeight="1">
      <c r="B160" s="53"/>
      <c r="C160" s="54"/>
      <c r="D160" s="54"/>
      <c r="E160" s="54"/>
      <c r="F160" s="54"/>
      <c r="G160" s="54"/>
      <c r="H160" s="54"/>
      <c r="I160" s="136"/>
      <c r="J160" s="54"/>
      <c r="K160" s="54"/>
      <c r="L160" s="58"/>
    </row>
  </sheetData>
  <sheetProtection password="CA23" sheet="1" objects="1" scenarios="1"/>
  <autoFilter ref="C81:K158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BR98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89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357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ROUND(J80,2)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ROUND(SUM(BE80:BE97), 2)</f>
        <v>0</v>
      </c>
      <c r="G30" s="39"/>
      <c r="H30" s="39"/>
      <c r="I30" s="128">
        <v>0.21</v>
      </c>
      <c r="J30" s="127">
        <f>ROUND(ROUND((SUM(BE80:BE97)),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ROUND(SUM(BF80:BF97), 2)</f>
        <v>0</v>
      </c>
      <c r="G31" s="39"/>
      <c r="H31" s="39"/>
      <c r="I31" s="128">
        <v>0.15</v>
      </c>
      <c r="J31" s="127">
        <f>ROUND(ROUND((SUM(BF80:BF97)),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ROUND(SUM(BG80:BG97),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ROUND(SUM(BH80:BH97),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ROUND(SUM(BI80:BI97),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101.1 - SO 101.1 - Sanace pláně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J80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J81</f>
        <v>0</v>
      </c>
      <c r="K57" s="152"/>
    </row>
    <row r="58" spans="2:47" s="7" customFormat="1" ht="24.95" customHeight="1">
      <c r="B58" s="146"/>
      <c r="C58" s="147"/>
      <c r="D58" s="148" t="s">
        <v>231</v>
      </c>
      <c r="E58" s="149"/>
      <c r="F58" s="149"/>
      <c r="G58" s="149"/>
      <c r="H58" s="149"/>
      <c r="I58" s="150"/>
      <c r="J58" s="151">
        <f>J90</f>
        <v>0</v>
      </c>
      <c r="K58" s="152"/>
    </row>
    <row r="59" spans="2:47" s="7" customFormat="1" ht="24.95" customHeight="1">
      <c r="B59" s="146"/>
      <c r="C59" s="147"/>
      <c r="D59" s="148" t="s">
        <v>232</v>
      </c>
      <c r="E59" s="149"/>
      <c r="F59" s="149"/>
      <c r="G59" s="149"/>
      <c r="H59" s="149"/>
      <c r="I59" s="150"/>
      <c r="J59" s="151">
        <f>J93</f>
        <v>0</v>
      </c>
      <c r="K59" s="152"/>
    </row>
    <row r="60" spans="2:47" s="7" customFormat="1" ht="24.95" customHeight="1">
      <c r="B60" s="146"/>
      <c r="C60" s="147"/>
      <c r="D60" s="148" t="s">
        <v>233</v>
      </c>
      <c r="E60" s="149"/>
      <c r="F60" s="149"/>
      <c r="G60" s="149"/>
      <c r="H60" s="149"/>
      <c r="I60" s="150"/>
      <c r="J60" s="151">
        <f>J96</f>
        <v>0</v>
      </c>
      <c r="K60" s="152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15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36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7"/>
      <c r="L66" s="58"/>
    </row>
    <row r="67" spans="2:63" s="1" customFormat="1" ht="36.950000000000003" customHeight="1">
      <c r="B67" s="38"/>
      <c r="C67" s="59" t="s">
        <v>123</v>
      </c>
      <c r="D67" s="60"/>
      <c r="E67" s="60"/>
      <c r="F67" s="60"/>
      <c r="G67" s="60"/>
      <c r="H67" s="60"/>
      <c r="I67" s="153"/>
      <c r="J67" s="60"/>
      <c r="K67" s="60"/>
      <c r="L67" s="58"/>
    </row>
    <row r="68" spans="2:63" s="1" customFormat="1" ht="6.95" customHeight="1">
      <c r="B68" s="38"/>
      <c r="C68" s="60"/>
      <c r="D68" s="60"/>
      <c r="E68" s="60"/>
      <c r="F68" s="60"/>
      <c r="G68" s="60"/>
      <c r="H68" s="60"/>
      <c r="I68" s="153"/>
      <c r="J68" s="60"/>
      <c r="K68" s="60"/>
      <c r="L68" s="58"/>
    </row>
    <row r="69" spans="2:63" s="1" customFormat="1" ht="14.45" customHeight="1">
      <c r="B69" s="38"/>
      <c r="C69" s="62" t="s">
        <v>19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63" s="1" customFormat="1" ht="16.5" customHeight="1">
      <c r="B70" s="38"/>
      <c r="C70" s="60"/>
      <c r="D70" s="60"/>
      <c r="E70" s="364" t="str">
        <f>E7</f>
        <v>Příjezdová komunikace z ul. Kischovy</v>
      </c>
      <c r="F70" s="365"/>
      <c r="G70" s="365"/>
      <c r="H70" s="365"/>
      <c r="I70" s="153"/>
      <c r="J70" s="60"/>
      <c r="K70" s="60"/>
      <c r="L70" s="58"/>
    </row>
    <row r="71" spans="2:63" s="1" customFormat="1" ht="14.45" customHeight="1">
      <c r="B71" s="38"/>
      <c r="C71" s="62" t="s">
        <v>114</v>
      </c>
      <c r="D71" s="60"/>
      <c r="E71" s="60"/>
      <c r="F71" s="60"/>
      <c r="G71" s="60"/>
      <c r="H71" s="60"/>
      <c r="I71" s="153"/>
      <c r="J71" s="60"/>
      <c r="K71" s="60"/>
      <c r="L71" s="58"/>
    </row>
    <row r="72" spans="2:63" s="1" customFormat="1" ht="17.25" customHeight="1">
      <c r="B72" s="38"/>
      <c r="C72" s="60"/>
      <c r="D72" s="60"/>
      <c r="E72" s="343" t="str">
        <f>E9</f>
        <v>101.1 - SO 101.1 - Sanace pláně</v>
      </c>
      <c r="F72" s="366"/>
      <c r="G72" s="366"/>
      <c r="H72" s="366"/>
      <c r="I72" s="153"/>
      <c r="J72" s="60"/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53"/>
      <c r="J73" s="60"/>
      <c r="K73" s="60"/>
      <c r="L73" s="58"/>
    </row>
    <row r="74" spans="2:63" s="1" customFormat="1" ht="18" customHeight="1">
      <c r="B74" s="38"/>
      <c r="C74" s="62" t="s">
        <v>25</v>
      </c>
      <c r="D74" s="60"/>
      <c r="E74" s="60"/>
      <c r="F74" s="154" t="str">
        <f>F12</f>
        <v xml:space="preserve"> </v>
      </c>
      <c r="G74" s="60"/>
      <c r="H74" s="60"/>
      <c r="I74" s="155" t="s">
        <v>27</v>
      </c>
      <c r="J74" s="70">
        <f>IF(J12="","",J12)</f>
        <v>43350</v>
      </c>
      <c r="K74" s="60"/>
      <c r="L74" s="58"/>
    </row>
    <row r="75" spans="2:63" s="1" customFormat="1" ht="6.95" customHeight="1">
      <c r="B75" s="38"/>
      <c r="C75" s="60"/>
      <c r="D75" s="60"/>
      <c r="E75" s="60"/>
      <c r="F75" s="60"/>
      <c r="G75" s="60"/>
      <c r="H75" s="60"/>
      <c r="I75" s="153"/>
      <c r="J75" s="60"/>
      <c r="K75" s="60"/>
      <c r="L75" s="58"/>
    </row>
    <row r="76" spans="2:63" s="1" customFormat="1" ht="15">
      <c r="B76" s="38"/>
      <c r="C76" s="62" t="s">
        <v>28</v>
      </c>
      <c r="D76" s="60"/>
      <c r="E76" s="60"/>
      <c r="F76" s="154" t="str">
        <f>E15</f>
        <v>Městský obvod Ostrava - Jih</v>
      </c>
      <c r="G76" s="60"/>
      <c r="H76" s="60"/>
      <c r="I76" s="155" t="s">
        <v>34</v>
      </c>
      <c r="J76" s="154" t="str">
        <f>E21</f>
        <v>Ing. David Klimša</v>
      </c>
      <c r="K76" s="60"/>
      <c r="L76" s="58"/>
    </row>
    <row r="77" spans="2:63" s="1" customFormat="1" ht="14.45" customHeight="1">
      <c r="B77" s="38"/>
      <c r="C77" s="62" t="s">
        <v>32</v>
      </c>
      <c r="D77" s="60"/>
      <c r="E77" s="60"/>
      <c r="F77" s="154" t="str">
        <f>IF(E18="","",E18)</f>
        <v/>
      </c>
      <c r="G77" s="60"/>
      <c r="H77" s="60"/>
      <c r="I77" s="153"/>
      <c r="J77" s="60"/>
      <c r="K77" s="60"/>
      <c r="L77" s="58"/>
    </row>
    <row r="78" spans="2:63" s="1" customFormat="1" ht="10.35" customHeight="1">
      <c r="B78" s="38"/>
      <c r="C78" s="60"/>
      <c r="D78" s="60"/>
      <c r="E78" s="60"/>
      <c r="F78" s="60"/>
      <c r="G78" s="60"/>
      <c r="H78" s="60"/>
      <c r="I78" s="153"/>
      <c r="J78" s="60"/>
      <c r="K78" s="60"/>
      <c r="L78" s="58"/>
    </row>
    <row r="79" spans="2:63" s="8" customFormat="1" ht="29.25" customHeight="1">
      <c r="B79" s="156"/>
      <c r="C79" s="157" t="s">
        <v>124</v>
      </c>
      <c r="D79" s="158" t="s">
        <v>58</v>
      </c>
      <c r="E79" s="158" t="s">
        <v>54</v>
      </c>
      <c r="F79" s="158" t="s">
        <v>125</v>
      </c>
      <c r="G79" s="158" t="s">
        <v>126</v>
      </c>
      <c r="H79" s="158" t="s">
        <v>127</v>
      </c>
      <c r="I79" s="159" t="s">
        <v>128</v>
      </c>
      <c r="J79" s="158" t="s">
        <v>118</v>
      </c>
      <c r="K79" s="160" t="s">
        <v>129</v>
      </c>
      <c r="L79" s="161"/>
      <c r="M79" s="78" t="s">
        <v>130</v>
      </c>
      <c r="N79" s="79" t="s">
        <v>43</v>
      </c>
      <c r="O79" s="79" t="s">
        <v>131</v>
      </c>
      <c r="P79" s="79" t="s">
        <v>132</v>
      </c>
      <c r="Q79" s="79" t="s">
        <v>133</v>
      </c>
      <c r="R79" s="79" t="s">
        <v>134</v>
      </c>
      <c r="S79" s="79" t="s">
        <v>135</v>
      </c>
      <c r="T79" s="80" t="s">
        <v>136</v>
      </c>
    </row>
    <row r="80" spans="2:63" s="1" customFormat="1" ht="29.25" customHeight="1">
      <c r="B80" s="38"/>
      <c r="C80" s="84" t="s">
        <v>119</v>
      </c>
      <c r="D80" s="60"/>
      <c r="E80" s="60"/>
      <c r="F80" s="60"/>
      <c r="G80" s="60"/>
      <c r="H80" s="60"/>
      <c r="I80" s="153"/>
      <c r="J80" s="162">
        <f>BK80</f>
        <v>0</v>
      </c>
      <c r="K80" s="60"/>
      <c r="L80" s="58"/>
      <c r="M80" s="81"/>
      <c r="N80" s="82"/>
      <c r="O80" s="82"/>
      <c r="P80" s="163">
        <f>P81+P90+P93+P96</f>
        <v>0</v>
      </c>
      <c r="Q80" s="82"/>
      <c r="R80" s="163">
        <f>R81+R90+R93+R96</f>
        <v>0.27241199999999999</v>
      </c>
      <c r="S80" s="82"/>
      <c r="T80" s="164">
        <f>T81+T90+T93+T96</f>
        <v>0</v>
      </c>
      <c r="AT80" s="22" t="s">
        <v>72</v>
      </c>
      <c r="AU80" s="22" t="s">
        <v>120</v>
      </c>
      <c r="BK80" s="165">
        <f>BK81+BK90+BK93+BK96</f>
        <v>0</v>
      </c>
    </row>
    <row r="81" spans="2:65" s="9" customFormat="1" ht="37.35" customHeight="1">
      <c r="B81" s="166"/>
      <c r="C81" s="167"/>
      <c r="D81" s="168" t="s">
        <v>72</v>
      </c>
      <c r="E81" s="169" t="s">
        <v>81</v>
      </c>
      <c r="F81" s="169" t="s">
        <v>137</v>
      </c>
      <c r="G81" s="167"/>
      <c r="H81" s="167"/>
      <c r="I81" s="170"/>
      <c r="J81" s="171">
        <f>BK81</f>
        <v>0</v>
      </c>
      <c r="K81" s="167"/>
      <c r="L81" s="172"/>
      <c r="M81" s="173"/>
      <c r="N81" s="174"/>
      <c r="O81" s="174"/>
      <c r="P81" s="175">
        <f>SUM(P82:P89)</f>
        <v>0</v>
      </c>
      <c r="Q81" s="174"/>
      <c r="R81" s="175">
        <f>SUM(R82:R89)</f>
        <v>0</v>
      </c>
      <c r="S81" s="174"/>
      <c r="T81" s="176">
        <f>SUM(T82:T89)</f>
        <v>0</v>
      </c>
      <c r="AR81" s="177" t="s">
        <v>81</v>
      </c>
      <c r="AT81" s="178" t="s">
        <v>72</v>
      </c>
      <c r="AU81" s="178" t="s">
        <v>73</v>
      </c>
      <c r="AY81" s="177" t="s">
        <v>138</v>
      </c>
      <c r="BK81" s="179">
        <f>SUM(BK82:BK89)</f>
        <v>0</v>
      </c>
    </row>
    <row r="82" spans="2:65" s="1" customFormat="1" ht="25.5" customHeight="1">
      <c r="B82" s="38"/>
      <c r="C82" s="180" t="s">
        <v>81</v>
      </c>
      <c r="D82" s="180" t="s">
        <v>139</v>
      </c>
      <c r="E82" s="181" t="s">
        <v>235</v>
      </c>
      <c r="F82" s="182" t="s">
        <v>236</v>
      </c>
      <c r="G82" s="183" t="s">
        <v>192</v>
      </c>
      <c r="H82" s="184">
        <v>71</v>
      </c>
      <c r="I82" s="185"/>
      <c r="J82" s="186">
        <f>ROUND(I82*H82,2)</f>
        <v>0</v>
      </c>
      <c r="K82" s="182" t="s">
        <v>143</v>
      </c>
      <c r="L82" s="58"/>
      <c r="M82" s="187" t="s">
        <v>24</v>
      </c>
      <c r="N82" s="188" t="s">
        <v>44</v>
      </c>
      <c r="O82" s="3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22" t="s">
        <v>144</v>
      </c>
      <c r="AT82" s="22" t="s">
        <v>139</v>
      </c>
      <c r="AU82" s="22" t="s">
        <v>81</v>
      </c>
      <c r="AY82" s="22" t="s">
        <v>138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22" t="s">
        <v>81</v>
      </c>
      <c r="BK82" s="191">
        <f>ROUND(I82*H82,2)</f>
        <v>0</v>
      </c>
      <c r="BL82" s="22" t="s">
        <v>144</v>
      </c>
      <c r="BM82" s="22" t="s">
        <v>358</v>
      </c>
    </row>
    <row r="83" spans="2:65" s="12" customFormat="1">
      <c r="B83" s="215"/>
      <c r="C83" s="216"/>
      <c r="D83" s="194" t="s">
        <v>154</v>
      </c>
      <c r="E83" s="217" t="s">
        <v>24</v>
      </c>
      <c r="F83" s="218" t="s">
        <v>238</v>
      </c>
      <c r="G83" s="216"/>
      <c r="H83" s="217" t="s">
        <v>24</v>
      </c>
      <c r="I83" s="219"/>
      <c r="J83" s="216"/>
      <c r="K83" s="216"/>
      <c r="L83" s="220"/>
      <c r="M83" s="221"/>
      <c r="N83" s="222"/>
      <c r="O83" s="222"/>
      <c r="P83" s="222"/>
      <c r="Q83" s="222"/>
      <c r="R83" s="222"/>
      <c r="S83" s="222"/>
      <c r="T83" s="223"/>
      <c r="AT83" s="224" t="s">
        <v>154</v>
      </c>
      <c r="AU83" s="224" t="s">
        <v>81</v>
      </c>
      <c r="AV83" s="12" t="s">
        <v>81</v>
      </c>
      <c r="AW83" s="12" t="s">
        <v>36</v>
      </c>
      <c r="AX83" s="12" t="s">
        <v>73</v>
      </c>
      <c r="AY83" s="224" t="s">
        <v>138</v>
      </c>
    </row>
    <row r="84" spans="2:65" s="10" customFormat="1">
      <c r="B84" s="192"/>
      <c r="C84" s="193"/>
      <c r="D84" s="194" t="s">
        <v>154</v>
      </c>
      <c r="E84" s="195" t="s">
        <v>24</v>
      </c>
      <c r="F84" s="196" t="s">
        <v>359</v>
      </c>
      <c r="G84" s="193"/>
      <c r="H84" s="197">
        <v>71</v>
      </c>
      <c r="I84" s="198"/>
      <c r="J84" s="193"/>
      <c r="K84" s="193"/>
      <c r="L84" s="199"/>
      <c r="M84" s="200"/>
      <c r="N84" s="201"/>
      <c r="O84" s="201"/>
      <c r="P84" s="201"/>
      <c r="Q84" s="201"/>
      <c r="R84" s="201"/>
      <c r="S84" s="201"/>
      <c r="T84" s="202"/>
      <c r="AT84" s="203" t="s">
        <v>154</v>
      </c>
      <c r="AU84" s="203" t="s">
        <v>81</v>
      </c>
      <c r="AV84" s="10" t="s">
        <v>83</v>
      </c>
      <c r="AW84" s="10" t="s">
        <v>36</v>
      </c>
      <c r="AX84" s="10" t="s">
        <v>81</v>
      </c>
      <c r="AY84" s="203" t="s">
        <v>138</v>
      </c>
    </row>
    <row r="85" spans="2:65" s="1" customFormat="1" ht="25.5" customHeight="1">
      <c r="B85" s="38"/>
      <c r="C85" s="180" t="s">
        <v>83</v>
      </c>
      <c r="D85" s="180" t="s">
        <v>139</v>
      </c>
      <c r="E85" s="181" t="s">
        <v>240</v>
      </c>
      <c r="F85" s="182" t="s">
        <v>241</v>
      </c>
      <c r="G85" s="183" t="s">
        <v>192</v>
      </c>
      <c r="H85" s="184">
        <v>71</v>
      </c>
      <c r="I85" s="185"/>
      <c r="J85" s="186">
        <f>ROUND(I85*H85,2)</f>
        <v>0</v>
      </c>
      <c r="K85" s="182" t="s">
        <v>143</v>
      </c>
      <c r="L85" s="58"/>
      <c r="M85" s="187" t="s">
        <v>24</v>
      </c>
      <c r="N85" s="188" t="s">
        <v>44</v>
      </c>
      <c r="O85" s="39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22" t="s">
        <v>144</v>
      </c>
      <c r="AT85" s="22" t="s">
        <v>139</v>
      </c>
      <c r="AU85" s="22" t="s">
        <v>81</v>
      </c>
      <c r="AY85" s="22" t="s">
        <v>138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22" t="s">
        <v>81</v>
      </c>
      <c r="BK85" s="191">
        <f>ROUND(I85*H85,2)</f>
        <v>0</v>
      </c>
      <c r="BL85" s="22" t="s">
        <v>144</v>
      </c>
      <c r="BM85" s="22" t="s">
        <v>360</v>
      </c>
    </row>
    <row r="86" spans="2:65" s="1" customFormat="1" ht="38.25" customHeight="1">
      <c r="B86" s="38"/>
      <c r="C86" s="180" t="s">
        <v>150</v>
      </c>
      <c r="D86" s="180" t="s">
        <v>139</v>
      </c>
      <c r="E86" s="181" t="s">
        <v>250</v>
      </c>
      <c r="F86" s="182" t="s">
        <v>251</v>
      </c>
      <c r="G86" s="183" t="s">
        <v>192</v>
      </c>
      <c r="H86" s="184">
        <v>71</v>
      </c>
      <c r="I86" s="185"/>
      <c r="J86" s="186">
        <f>ROUND(I86*H86,2)</f>
        <v>0</v>
      </c>
      <c r="K86" s="182" t="s">
        <v>143</v>
      </c>
      <c r="L86" s="58"/>
      <c r="M86" s="187" t="s">
        <v>24</v>
      </c>
      <c r="N86" s="188" t="s">
        <v>44</v>
      </c>
      <c r="O86" s="39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AR86" s="22" t="s">
        <v>144</v>
      </c>
      <c r="AT86" s="22" t="s">
        <v>139</v>
      </c>
      <c r="AU86" s="22" t="s">
        <v>81</v>
      </c>
      <c r="AY86" s="22" t="s">
        <v>138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22" t="s">
        <v>81</v>
      </c>
      <c r="BK86" s="191">
        <f>ROUND(I86*H86,2)</f>
        <v>0</v>
      </c>
      <c r="BL86" s="22" t="s">
        <v>144</v>
      </c>
      <c r="BM86" s="22" t="s">
        <v>361</v>
      </c>
    </row>
    <row r="87" spans="2:65" s="1" customFormat="1" ht="16.5" customHeight="1">
      <c r="B87" s="38"/>
      <c r="C87" s="180" t="s">
        <v>144</v>
      </c>
      <c r="D87" s="180" t="s">
        <v>139</v>
      </c>
      <c r="E87" s="181" t="s">
        <v>258</v>
      </c>
      <c r="F87" s="182" t="s">
        <v>259</v>
      </c>
      <c r="G87" s="183" t="s">
        <v>192</v>
      </c>
      <c r="H87" s="184">
        <v>71</v>
      </c>
      <c r="I87" s="185"/>
      <c r="J87" s="186">
        <f>ROUND(I87*H87,2)</f>
        <v>0</v>
      </c>
      <c r="K87" s="182" t="s">
        <v>143</v>
      </c>
      <c r="L87" s="58"/>
      <c r="M87" s="187" t="s">
        <v>24</v>
      </c>
      <c r="N87" s="188" t="s">
        <v>44</v>
      </c>
      <c r="O87" s="39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22" t="s">
        <v>144</v>
      </c>
      <c r="AT87" s="22" t="s">
        <v>139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144</v>
      </c>
      <c r="BM87" s="22" t="s">
        <v>362</v>
      </c>
    </row>
    <row r="88" spans="2:65" s="1" customFormat="1" ht="25.5" customHeight="1">
      <c r="B88" s="38"/>
      <c r="C88" s="180" t="s">
        <v>161</v>
      </c>
      <c r="D88" s="180" t="s">
        <v>139</v>
      </c>
      <c r="E88" s="181" t="s">
        <v>261</v>
      </c>
      <c r="F88" s="182" t="s">
        <v>227</v>
      </c>
      <c r="G88" s="183" t="s">
        <v>210</v>
      </c>
      <c r="H88" s="184">
        <v>127.8</v>
      </c>
      <c r="I88" s="185"/>
      <c r="J88" s="186">
        <f>ROUND(I88*H88,2)</f>
        <v>0</v>
      </c>
      <c r="K88" s="182" t="s">
        <v>143</v>
      </c>
      <c r="L88" s="58"/>
      <c r="M88" s="187" t="s">
        <v>24</v>
      </c>
      <c r="N88" s="188" t="s">
        <v>44</v>
      </c>
      <c r="O88" s="39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22" t="s">
        <v>144</v>
      </c>
      <c r="AT88" s="22" t="s">
        <v>139</v>
      </c>
      <c r="AU88" s="22" t="s">
        <v>81</v>
      </c>
      <c r="AY88" s="22" t="s">
        <v>138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22" t="s">
        <v>81</v>
      </c>
      <c r="BK88" s="191">
        <f>ROUND(I88*H88,2)</f>
        <v>0</v>
      </c>
      <c r="BL88" s="22" t="s">
        <v>144</v>
      </c>
      <c r="BM88" s="22" t="s">
        <v>363</v>
      </c>
    </row>
    <row r="89" spans="2:65" s="10" customFormat="1">
      <c r="B89" s="192"/>
      <c r="C89" s="193"/>
      <c r="D89" s="194" t="s">
        <v>154</v>
      </c>
      <c r="E89" s="193"/>
      <c r="F89" s="196" t="s">
        <v>364</v>
      </c>
      <c r="G89" s="193"/>
      <c r="H89" s="197">
        <v>127.8</v>
      </c>
      <c r="I89" s="198"/>
      <c r="J89" s="193"/>
      <c r="K89" s="193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154</v>
      </c>
      <c r="AU89" s="203" t="s">
        <v>81</v>
      </c>
      <c r="AV89" s="10" t="s">
        <v>83</v>
      </c>
      <c r="AW89" s="10" t="s">
        <v>6</v>
      </c>
      <c r="AX89" s="10" t="s">
        <v>81</v>
      </c>
      <c r="AY89" s="203" t="s">
        <v>138</v>
      </c>
    </row>
    <row r="90" spans="2:65" s="9" customFormat="1" ht="37.35" customHeight="1">
      <c r="B90" s="166"/>
      <c r="C90" s="167"/>
      <c r="D90" s="168" t="s">
        <v>72</v>
      </c>
      <c r="E90" s="169" t="s">
        <v>161</v>
      </c>
      <c r="F90" s="169" t="s">
        <v>277</v>
      </c>
      <c r="G90" s="167"/>
      <c r="H90" s="167"/>
      <c r="I90" s="170"/>
      <c r="J90" s="171">
        <f>BK90</f>
        <v>0</v>
      </c>
      <c r="K90" s="167"/>
      <c r="L90" s="172"/>
      <c r="M90" s="173"/>
      <c r="N90" s="174"/>
      <c r="O90" s="174"/>
      <c r="P90" s="175">
        <f>SUM(P91:P92)</f>
        <v>0</v>
      </c>
      <c r="Q90" s="174"/>
      <c r="R90" s="175">
        <f>SUM(R91:R92)</f>
        <v>0</v>
      </c>
      <c r="S90" s="174"/>
      <c r="T90" s="176">
        <f>SUM(T91:T92)</f>
        <v>0</v>
      </c>
      <c r="AR90" s="177" t="s">
        <v>81</v>
      </c>
      <c r="AT90" s="178" t="s">
        <v>72</v>
      </c>
      <c r="AU90" s="178" t="s">
        <v>73</v>
      </c>
      <c r="AY90" s="177" t="s">
        <v>138</v>
      </c>
      <c r="BK90" s="179">
        <f>SUM(BK91:BK92)</f>
        <v>0</v>
      </c>
    </row>
    <row r="91" spans="2:65" s="1" customFormat="1" ht="25.5" customHeight="1">
      <c r="B91" s="38"/>
      <c r="C91" s="180" t="s">
        <v>165</v>
      </c>
      <c r="D91" s="180" t="s">
        <v>139</v>
      </c>
      <c r="E91" s="181" t="s">
        <v>365</v>
      </c>
      <c r="F91" s="182" t="s">
        <v>366</v>
      </c>
      <c r="G91" s="183" t="s">
        <v>142</v>
      </c>
      <c r="H91" s="184">
        <v>455</v>
      </c>
      <c r="I91" s="185"/>
      <c r="J91" s="186">
        <f>ROUND(I91*H91,2)</f>
        <v>0</v>
      </c>
      <c r="K91" s="182" t="s">
        <v>143</v>
      </c>
      <c r="L91" s="58"/>
      <c r="M91" s="187" t="s">
        <v>24</v>
      </c>
      <c r="N91" s="188" t="s">
        <v>44</v>
      </c>
      <c r="O91" s="39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22" t="s">
        <v>144</v>
      </c>
      <c r="AT91" s="22" t="s">
        <v>139</v>
      </c>
      <c r="AU91" s="22" t="s">
        <v>81</v>
      </c>
      <c r="AY91" s="22" t="s">
        <v>138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22" t="s">
        <v>81</v>
      </c>
      <c r="BK91" s="191">
        <f>ROUND(I91*H91,2)</f>
        <v>0</v>
      </c>
      <c r="BL91" s="22" t="s">
        <v>144</v>
      </c>
      <c r="BM91" s="22" t="s">
        <v>367</v>
      </c>
    </row>
    <row r="92" spans="2:65" s="10" customFormat="1">
      <c r="B92" s="192"/>
      <c r="C92" s="193"/>
      <c r="D92" s="194" t="s">
        <v>154</v>
      </c>
      <c r="E92" s="195" t="s">
        <v>24</v>
      </c>
      <c r="F92" s="196" t="s">
        <v>1198</v>
      </c>
      <c r="G92" s="193"/>
      <c r="H92" s="197">
        <v>455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154</v>
      </c>
      <c r="AU92" s="203" t="s">
        <v>81</v>
      </c>
      <c r="AV92" s="10" t="s">
        <v>83</v>
      </c>
      <c r="AW92" s="10" t="s">
        <v>36</v>
      </c>
      <c r="AX92" s="10" t="s">
        <v>81</v>
      </c>
      <c r="AY92" s="203" t="s">
        <v>138</v>
      </c>
    </row>
    <row r="93" spans="2:65" s="9" customFormat="1" ht="37.35" customHeight="1">
      <c r="B93" s="166"/>
      <c r="C93" s="167"/>
      <c r="D93" s="168" t="s">
        <v>72</v>
      </c>
      <c r="E93" s="169" t="s">
        <v>179</v>
      </c>
      <c r="F93" s="169" t="s">
        <v>301</v>
      </c>
      <c r="G93" s="167"/>
      <c r="H93" s="167"/>
      <c r="I93" s="170"/>
      <c r="J93" s="171">
        <f>BK93</f>
        <v>0</v>
      </c>
      <c r="K93" s="167"/>
      <c r="L93" s="172"/>
      <c r="M93" s="173"/>
      <c r="N93" s="174"/>
      <c r="O93" s="174"/>
      <c r="P93" s="175">
        <f>SUM(P94:P95)</f>
        <v>0</v>
      </c>
      <c r="Q93" s="174"/>
      <c r="R93" s="175">
        <f>SUM(R94:R95)</f>
        <v>0.27241199999999999</v>
      </c>
      <c r="S93" s="174"/>
      <c r="T93" s="176">
        <f>SUM(T94:T95)</f>
        <v>0</v>
      </c>
      <c r="AR93" s="177" t="s">
        <v>81</v>
      </c>
      <c r="AT93" s="178" t="s">
        <v>72</v>
      </c>
      <c r="AU93" s="178" t="s">
        <v>73</v>
      </c>
      <c r="AY93" s="177" t="s">
        <v>138</v>
      </c>
      <c r="BK93" s="179">
        <f>SUM(BK94:BK95)</f>
        <v>0</v>
      </c>
    </row>
    <row r="94" spans="2:65" s="1" customFormat="1" ht="25.5" customHeight="1">
      <c r="B94" s="38"/>
      <c r="C94" s="180" t="s">
        <v>169</v>
      </c>
      <c r="D94" s="180" t="s">
        <v>139</v>
      </c>
      <c r="E94" s="181" t="s">
        <v>340</v>
      </c>
      <c r="F94" s="182" t="s">
        <v>341</v>
      </c>
      <c r="G94" s="183" t="s">
        <v>142</v>
      </c>
      <c r="H94" s="184">
        <v>394.8</v>
      </c>
      <c r="I94" s="185"/>
      <c r="J94" s="186">
        <f>ROUND(I94*H94,2)</f>
        <v>0</v>
      </c>
      <c r="K94" s="182" t="s">
        <v>143</v>
      </c>
      <c r="L94" s="58"/>
      <c r="M94" s="187" t="s">
        <v>24</v>
      </c>
      <c r="N94" s="188" t="s">
        <v>44</v>
      </c>
      <c r="O94" s="39"/>
      <c r="P94" s="189">
        <f>O94*H94</f>
        <v>0</v>
      </c>
      <c r="Q94" s="189">
        <v>6.8999999999999997E-4</v>
      </c>
      <c r="R94" s="189">
        <f>Q94*H94</f>
        <v>0.27241199999999999</v>
      </c>
      <c r="S94" s="189">
        <v>0</v>
      </c>
      <c r="T94" s="190">
        <f>S94*H94</f>
        <v>0</v>
      </c>
      <c r="AR94" s="22" t="s">
        <v>144</v>
      </c>
      <c r="AT94" s="22" t="s">
        <v>139</v>
      </c>
      <c r="AU94" s="22" t="s">
        <v>81</v>
      </c>
      <c r="AY94" s="22" t="s">
        <v>138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81</v>
      </c>
      <c r="BK94" s="191">
        <f>ROUND(I94*H94,2)</f>
        <v>0</v>
      </c>
      <c r="BL94" s="22" t="s">
        <v>144</v>
      </c>
      <c r="BM94" s="22" t="s">
        <v>368</v>
      </c>
    </row>
    <row r="95" spans="2:65" s="10" customFormat="1">
      <c r="B95" s="192"/>
      <c r="C95" s="193"/>
      <c r="D95" s="194" t="s">
        <v>154</v>
      </c>
      <c r="E95" s="195" t="s">
        <v>24</v>
      </c>
      <c r="F95" s="196" t="s">
        <v>1199</v>
      </c>
      <c r="G95" s="193"/>
      <c r="H95" s="197">
        <v>394.8</v>
      </c>
      <c r="I95" s="198"/>
      <c r="J95" s="193"/>
      <c r="K95" s="193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154</v>
      </c>
      <c r="AU95" s="203" t="s">
        <v>81</v>
      </c>
      <c r="AV95" s="10" t="s">
        <v>83</v>
      </c>
      <c r="AW95" s="10" t="s">
        <v>36</v>
      </c>
      <c r="AX95" s="10" t="s">
        <v>81</v>
      </c>
      <c r="AY95" s="203" t="s">
        <v>138</v>
      </c>
    </row>
    <row r="96" spans="2:65" s="9" customFormat="1" ht="37.35" customHeight="1">
      <c r="B96" s="166"/>
      <c r="C96" s="167"/>
      <c r="D96" s="168" t="s">
        <v>72</v>
      </c>
      <c r="E96" s="169" t="s">
        <v>343</v>
      </c>
      <c r="F96" s="169" t="s">
        <v>344</v>
      </c>
      <c r="G96" s="167"/>
      <c r="H96" s="167"/>
      <c r="I96" s="170"/>
      <c r="J96" s="171">
        <f>BK96</f>
        <v>0</v>
      </c>
      <c r="K96" s="167"/>
      <c r="L96" s="172"/>
      <c r="M96" s="173"/>
      <c r="N96" s="174"/>
      <c r="O96" s="174"/>
      <c r="P96" s="175">
        <f>P97</f>
        <v>0</v>
      </c>
      <c r="Q96" s="174"/>
      <c r="R96" s="175">
        <f>R97</f>
        <v>0</v>
      </c>
      <c r="S96" s="174"/>
      <c r="T96" s="176">
        <f>T97</f>
        <v>0</v>
      </c>
      <c r="AR96" s="177" t="s">
        <v>81</v>
      </c>
      <c r="AT96" s="178" t="s">
        <v>72</v>
      </c>
      <c r="AU96" s="178" t="s">
        <v>73</v>
      </c>
      <c r="AY96" s="177" t="s">
        <v>138</v>
      </c>
      <c r="BK96" s="179">
        <f>BK97</f>
        <v>0</v>
      </c>
    </row>
    <row r="97" spans="2:65" s="1" customFormat="1" ht="38.25" customHeight="1">
      <c r="B97" s="38"/>
      <c r="C97" s="180" t="s">
        <v>175</v>
      </c>
      <c r="D97" s="180" t="s">
        <v>139</v>
      </c>
      <c r="E97" s="181" t="s">
        <v>346</v>
      </c>
      <c r="F97" s="182" t="s">
        <v>347</v>
      </c>
      <c r="G97" s="183" t="s">
        <v>210</v>
      </c>
      <c r="H97" s="184">
        <v>0.157</v>
      </c>
      <c r="I97" s="185"/>
      <c r="J97" s="186">
        <f>ROUND(I97*H97,2)</f>
        <v>0</v>
      </c>
      <c r="K97" s="182" t="s">
        <v>143</v>
      </c>
      <c r="L97" s="58"/>
      <c r="M97" s="187" t="s">
        <v>24</v>
      </c>
      <c r="N97" s="225" t="s">
        <v>44</v>
      </c>
      <c r="O97" s="226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22" t="s">
        <v>144</v>
      </c>
      <c r="AT97" s="22" t="s">
        <v>139</v>
      </c>
      <c r="AU97" s="22" t="s">
        <v>81</v>
      </c>
      <c r="AY97" s="22" t="s">
        <v>138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81</v>
      </c>
      <c r="BK97" s="191">
        <f>ROUND(I97*H97,2)</f>
        <v>0</v>
      </c>
      <c r="BL97" s="22" t="s">
        <v>144</v>
      </c>
      <c r="BM97" s="22" t="s">
        <v>369</v>
      </c>
    </row>
    <row r="98" spans="2:65" s="1" customFormat="1" ht="6.95" customHeight="1">
      <c r="B98" s="53"/>
      <c r="C98" s="54"/>
      <c r="D98" s="54"/>
      <c r="E98" s="54"/>
      <c r="F98" s="54"/>
      <c r="G98" s="54"/>
      <c r="H98" s="54"/>
      <c r="I98" s="136"/>
      <c r="J98" s="54"/>
      <c r="K98" s="54"/>
      <c r="L98" s="58"/>
    </row>
  </sheetData>
  <sheetProtection password="CA23" sheet="1" objects="1" scenarios="1"/>
  <autoFilter ref="C79:K97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BR9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92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370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ROUND(J80,2)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ROUND(SUM(BE80:BE95), 2)</f>
        <v>0</v>
      </c>
      <c r="G30" s="39"/>
      <c r="H30" s="39"/>
      <c r="I30" s="128">
        <v>0.21</v>
      </c>
      <c r="J30" s="127">
        <f>ROUND(ROUND((SUM(BE80:BE95)),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ROUND(SUM(BF80:BF95), 2)</f>
        <v>0</v>
      </c>
      <c r="G31" s="39"/>
      <c r="H31" s="39"/>
      <c r="I31" s="128">
        <v>0.15</v>
      </c>
      <c r="J31" s="127">
        <f>ROUND(ROUND((SUM(BF80:BF95)),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ROUND(SUM(BG80:BG95),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ROUND(SUM(BH80:BH95),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ROUND(SUM(BI80:BI95),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102 - SO 102 - Chodník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J80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J81</f>
        <v>0</v>
      </c>
      <c r="K57" s="152"/>
    </row>
    <row r="58" spans="2:47" s="7" customFormat="1" ht="24.95" customHeight="1">
      <c r="B58" s="146"/>
      <c r="C58" s="147"/>
      <c r="D58" s="148" t="s">
        <v>231</v>
      </c>
      <c r="E58" s="149"/>
      <c r="F58" s="149"/>
      <c r="G58" s="149"/>
      <c r="H58" s="149"/>
      <c r="I58" s="150"/>
      <c r="J58" s="151">
        <f>J83</f>
        <v>0</v>
      </c>
      <c r="K58" s="152"/>
    </row>
    <row r="59" spans="2:47" s="7" customFormat="1" ht="24.95" customHeight="1">
      <c r="B59" s="146"/>
      <c r="C59" s="147"/>
      <c r="D59" s="148" t="s">
        <v>232</v>
      </c>
      <c r="E59" s="149"/>
      <c r="F59" s="149"/>
      <c r="G59" s="149"/>
      <c r="H59" s="149"/>
      <c r="I59" s="150"/>
      <c r="J59" s="151">
        <f>J91</f>
        <v>0</v>
      </c>
      <c r="K59" s="152"/>
    </row>
    <row r="60" spans="2:47" s="7" customFormat="1" ht="24.95" customHeight="1">
      <c r="B60" s="146"/>
      <c r="C60" s="147"/>
      <c r="D60" s="148" t="s">
        <v>233</v>
      </c>
      <c r="E60" s="149"/>
      <c r="F60" s="149"/>
      <c r="G60" s="149"/>
      <c r="H60" s="149"/>
      <c r="I60" s="150"/>
      <c r="J60" s="151">
        <f>J94</f>
        <v>0</v>
      </c>
      <c r="K60" s="152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15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36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7"/>
      <c r="L66" s="58"/>
    </row>
    <row r="67" spans="2:63" s="1" customFormat="1" ht="36.950000000000003" customHeight="1">
      <c r="B67" s="38"/>
      <c r="C67" s="59" t="s">
        <v>123</v>
      </c>
      <c r="D67" s="60"/>
      <c r="E67" s="60"/>
      <c r="F67" s="60"/>
      <c r="G67" s="60"/>
      <c r="H67" s="60"/>
      <c r="I67" s="153"/>
      <c r="J67" s="60"/>
      <c r="K67" s="60"/>
      <c r="L67" s="58"/>
    </row>
    <row r="68" spans="2:63" s="1" customFormat="1" ht="6.95" customHeight="1">
      <c r="B68" s="38"/>
      <c r="C68" s="60"/>
      <c r="D68" s="60"/>
      <c r="E68" s="60"/>
      <c r="F68" s="60"/>
      <c r="G68" s="60"/>
      <c r="H68" s="60"/>
      <c r="I68" s="153"/>
      <c r="J68" s="60"/>
      <c r="K68" s="60"/>
      <c r="L68" s="58"/>
    </row>
    <row r="69" spans="2:63" s="1" customFormat="1" ht="14.45" customHeight="1">
      <c r="B69" s="38"/>
      <c r="C69" s="62" t="s">
        <v>19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63" s="1" customFormat="1" ht="16.5" customHeight="1">
      <c r="B70" s="38"/>
      <c r="C70" s="60"/>
      <c r="D70" s="60"/>
      <c r="E70" s="364" t="str">
        <f>E7</f>
        <v>Příjezdová komunikace z ul. Kischovy</v>
      </c>
      <c r="F70" s="365"/>
      <c r="G70" s="365"/>
      <c r="H70" s="365"/>
      <c r="I70" s="153"/>
      <c r="J70" s="60"/>
      <c r="K70" s="60"/>
      <c r="L70" s="58"/>
    </row>
    <row r="71" spans="2:63" s="1" customFormat="1" ht="14.45" customHeight="1">
      <c r="B71" s="38"/>
      <c r="C71" s="62" t="s">
        <v>114</v>
      </c>
      <c r="D71" s="60"/>
      <c r="E71" s="60"/>
      <c r="F71" s="60"/>
      <c r="G71" s="60"/>
      <c r="H71" s="60"/>
      <c r="I71" s="153"/>
      <c r="J71" s="60"/>
      <c r="K71" s="60"/>
      <c r="L71" s="58"/>
    </row>
    <row r="72" spans="2:63" s="1" customFormat="1" ht="17.25" customHeight="1">
      <c r="B72" s="38"/>
      <c r="C72" s="60"/>
      <c r="D72" s="60"/>
      <c r="E72" s="343" t="str">
        <f>E9</f>
        <v>102 - SO 102 - Chodník</v>
      </c>
      <c r="F72" s="366"/>
      <c r="G72" s="366"/>
      <c r="H72" s="366"/>
      <c r="I72" s="153"/>
      <c r="J72" s="60"/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53"/>
      <c r="J73" s="60"/>
      <c r="K73" s="60"/>
      <c r="L73" s="58"/>
    </row>
    <row r="74" spans="2:63" s="1" customFormat="1" ht="18" customHeight="1">
      <c r="B74" s="38"/>
      <c r="C74" s="62" t="s">
        <v>25</v>
      </c>
      <c r="D74" s="60"/>
      <c r="E74" s="60"/>
      <c r="F74" s="154" t="str">
        <f>F12</f>
        <v xml:space="preserve"> </v>
      </c>
      <c r="G74" s="60"/>
      <c r="H74" s="60"/>
      <c r="I74" s="155" t="s">
        <v>27</v>
      </c>
      <c r="J74" s="70">
        <f>IF(J12="","",J12)</f>
        <v>43350</v>
      </c>
      <c r="K74" s="60"/>
      <c r="L74" s="58"/>
    </row>
    <row r="75" spans="2:63" s="1" customFormat="1" ht="6.95" customHeight="1">
      <c r="B75" s="38"/>
      <c r="C75" s="60"/>
      <c r="D75" s="60"/>
      <c r="E75" s="60"/>
      <c r="F75" s="60"/>
      <c r="G75" s="60"/>
      <c r="H75" s="60"/>
      <c r="I75" s="153"/>
      <c r="J75" s="60"/>
      <c r="K75" s="60"/>
      <c r="L75" s="58"/>
    </row>
    <row r="76" spans="2:63" s="1" customFormat="1" ht="15">
      <c r="B76" s="38"/>
      <c r="C76" s="62" t="s">
        <v>28</v>
      </c>
      <c r="D76" s="60"/>
      <c r="E76" s="60"/>
      <c r="F76" s="154" t="str">
        <f>E15</f>
        <v>Městský obvod Ostrava - Jih</v>
      </c>
      <c r="G76" s="60"/>
      <c r="H76" s="60"/>
      <c r="I76" s="155" t="s">
        <v>34</v>
      </c>
      <c r="J76" s="154" t="str">
        <f>E21</f>
        <v>Ing. David Klimša</v>
      </c>
      <c r="K76" s="60"/>
      <c r="L76" s="58"/>
    </row>
    <row r="77" spans="2:63" s="1" customFormat="1" ht="14.45" customHeight="1">
      <c r="B77" s="38"/>
      <c r="C77" s="62" t="s">
        <v>32</v>
      </c>
      <c r="D77" s="60"/>
      <c r="E77" s="60"/>
      <c r="F77" s="154" t="str">
        <f>IF(E18="","",E18)</f>
        <v/>
      </c>
      <c r="G77" s="60"/>
      <c r="H77" s="60"/>
      <c r="I77" s="153"/>
      <c r="J77" s="60"/>
      <c r="K77" s="60"/>
      <c r="L77" s="58"/>
    </row>
    <row r="78" spans="2:63" s="1" customFormat="1" ht="10.35" customHeight="1">
      <c r="B78" s="38"/>
      <c r="C78" s="60"/>
      <c r="D78" s="60"/>
      <c r="E78" s="60"/>
      <c r="F78" s="60"/>
      <c r="G78" s="60"/>
      <c r="H78" s="60"/>
      <c r="I78" s="153"/>
      <c r="J78" s="60"/>
      <c r="K78" s="60"/>
      <c r="L78" s="58"/>
    </row>
    <row r="79" spans="2:63" s="8" customFormat="1" ht="29.25" customHeight="1">
      <c r="B79" s="156"/>
      <c r="C79" s="157" t="s">
        <v>124</v>
      </c>
      <c r="D79" s="158" t="s">
        <v>58</v>
      </c>
      <c r="E79" s="158" t="s">
        <v>54</v>
      </c>
      <c r="F79" s="158" t="s">
        <v>125</v>
      </c>
      <c r="G79" s="158" t="s">
        <v>126</v>
      </c>
      <c r="H79" s="158" t="s">
        <v>127</v>
      </c>
      <c r="I79" s="159" t="s">
        <v>128</v>
      </c>
      <c r="J79" s="158" t="s">
        <v>118</v>
      </c>
      <c r="K79" s="160" t="s">
        <v>129</v>
      </c>
      <c r="L79" s="161"/>
      <c r="M79" s="78" t="s">
        <v>130</v>
      </c>
      <c r="N79" s="79" t="s">
        <v>43</v>
      </c>
      <c r="O79" s="79" t="s">
        <v>131</v>
      </c>
      <c r="P79" s="79" t="s">
        <v>132</v>
      </c>
      <c r="Q79" s="79" t="s">
        <v>133</v>
      </c>
      <c r="R79" s="79" t="s">
        <v>134</v>
      </c>
      <c r="S79" s="79" t="s">
        <v>135</v>
      </c>
      <c r="T79" s="80" t="s">
        <v>136</v>
      </c>
    </row>
    <row r="80" spans="2:63" s="1" customFormat="1" ht="29.25" customHeight="1">
      <c r="B80" s="38"/>
      <c r="C80" s="84" t="s">
        <v>119</v>
      </c>
      <c r="D80" s="60"/>
      <c r="E80" s="60"/>
      <c r="F80" s="60"/>
      <c r="G80" s="60"/>
      <c r="H80" s="60"/>
      <c r="I80" s="153"/>
      <c r="J80" s="162">
        <f>BK80</f>
        <v>0</v>
      </c>
      <c r="K80" s="60"/>
      <c r="L80" s="58"/>
      <c r="M80" s="81"/>
      <c r="N80" s="82"/>
      <c r="O80" s="82"/>
      <c r="P80" s="163">
        <f>P81+P83+P91+P94</f>
        <v>0</v>
      </c>
      <c r="Q80" s="82"/>
      <c r="R80" s="163">
        <f>R81+R83+R91+R94</f>
        <v>19.870370000000001</v>
      </c>
      <c r="S80" s="82"/>
      <c r="T80" s="164">
        <f>T81+T83+T91+T94</f>
        <v>0</v>
      </c>
      <c r="AT80" s="22" t="s">
        <v>72</v>
      </c>
      <c r="AU80" s="22" t="s">
        <v>120</v>
      </c>
      <c r="BK80" s="165">
        <f>BK81+BK83+BK91+BK94</f>
        <v>0</v>
      </c>
    </row>
    <row r="81" spans="2:65" s="9" customFormat="1" ht="37.35" customHeight="1">
      <c r="B81" s="166"/>
      <c r="C81" s="167"/>
      <c r="D81" s="168" t="s">
        <v>72</v>
      </c>
      <c r="E81" s="169" t="s">
        <v>81</v>
      </c>
      <c r="F81" s="169" t="s">
        <v>137</v>
      </c>
      <c r="G81" s="167"/>
      <c r="H81" s="167"/>
      <c r="I81" s="170"/>
      <c r="J81" s="171">
        <f>BK81</f>
        <v>0</v>
      </c>
      <c r="K81" s="167"/>
      <c r="L81" s="172"/>
      <c r="M81" s="173"/>
      <c r="N81" s="174"/>
      <c r="O81" s="174"/>
      <c r="P81" s="175">
        <f>P82</f>
        <v>0</v>
      </c>
      <c r="Q81" s="174"/>
      <c r="R81" s="175">
        <f>R82</f>
        <v>0</v>
      </c>
      <c r="S81" s="174"/>
      <c r="T81" s="176">
        <f>T82</f>
        <v>0</v>
      </c>
      <c r="AR81" s="177" t="s">
        <v>81</v>
      </c>
      <c r="AT81" s="178" t="s">
        <v>72</v>
      </c>
      <c r="AU81" s="178" t="s">
        <v>73</v>
      </c>
      <c r="AY81" s="177" t="s">
        <v>138</v>
      </c>
      <c r="BK81" s="179">
        <f>BK82</f>
        <v>0</v>
      </c>
    </row>
    <row r="82" spans="2:65" s="1" customFormat="1" ht="25.5" customHeight="1">
      <c r="B82" s="38"/>
      <c r="C82" s="180" t="s">
        <v>81</v>
      </c>
      <c r="D82" s="180" t="s">
        <v>139</v>
      </c>
      <c r="E82" s="181" t="s">
        <v>269</v>
      </c>
      <c r="F82" s="182" t="s">
        <v>270</v>
      </c>
      <c r="G82" s="183" t="s">
        <v>142</v>
      </c>
      <c r="H82" s="184">
        <v>26</v>
      </c>
      <c r="I82" s="185"/>
      <c r="J82" s="186">
        <f>ROUND(I82*H82,2)</f>
        <v>0</v>
      </c>
      <c r="K82" s="182" t="s">
        <v>143</v>
      </c>
      <c r="L82" s="58"/>
      <c r="M82" s="187" t="s">
        <v>24</v>
      </c>
      <c r="N82" s="188" t="s">
        <v>44</v>
      </c>
      <c r="O82" s="39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22" t="s">
        <v>144</v>
      </c>
      <c r="AT82" s="22" t="s">
        <v>139</v>
      </c>
      <c r="AU82" s="22" t="s">
        <v>81</v>
      </c>
      <c r="AY82" s="22" t="s">
        <v>138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22" t="s">
        <v>81</v>
      </c>
      <c r="BK82" s="191">
        <f>ROUND(I82*H82,2)</f>
        <v>0</v>
      </c>
      <c r="BL82" s="22" t="s">
        <v>144</v>
      </c>
      <c r="BM82" s="22" t="s">
        <v>371</v>
      </c>
    </row>
    <row r="83" spans="2:65" s="9" customFormat="1" ht="37.35" customHeight="1">
      <c r="B83" s="166"/>
      <c r="C83" s="167"/>
      <c r="D83" s="168" t="s">
        <v>72</v>
      </c>
      <c r="E83" s="169" t="s">
        <v>161</v>
      </c>
      <c r="F83" s="169" t="s">
        <v>277</v>
      </c>
      <c r="G83" s="167"/>
      <c r="H83" s="167"/>
      <c r="I83" s="170"/>
      <c r="J83" s="171">
        <f>BK83</f>
        <v>0</v>
      </c>
      <c r="K83" s="167"/>
      <c r="L83" s="172"/>
      <c r="M83" s="173"/>
      <c r="N83" s="174"/>
      <c r="O83" s="174"/>
      <c r="P83" s="175">
        <f>SUM(P84:P90)</f>
        <v>0</v>
      </c>
      <c r="Q83" s="174"/>
      <c r="R83" s="175">
        <f>SUM(R84:R90)</f>
        <v>15.745369999999999</v>
      </c>
      <c r="S83" s="174"/>
      <c r="T83" s="176">
        <f>SUM(T84:T90)</f>
        <v>0</v>
      </c>
      <c r="AR83" s="177" t="s">
        <v>81</v>
      </c>
      <c r="AT83" s="178" t="s">
        <v>72</v>
      </c>
      <c r="AU83" s="178" t="s">
        <v>73</v>
      </c>
      <c r="AY83" s="177" t="s">
        <v>138</v>
      </c>
      <c r="BK83" s="179">
        <f>SUM(BK84:BK90)</f>
        <v>0</v>
      </c>
    </row>
    <row r="84" spans="2:65" s="1" customFormat="1" ht="25.5" customHeight="1">
      <c r="B84" s="38"/>
      <c r="C84" s="180" t="s">
        <v>83</v>
      </c>
      <c r="D84" s="180" t="s">
        <v>139</v>
      </c>
      <c r="E84" s="181" t="s">
        <v>372</v>
      </c>
      <c r="F84" s="182" t="s">
        <v>373</v>
      </c>
      <c r="G84" s="183" t="s">
        <v>142</v>
      </c>
      <c r="H84" s="184">
        <v>26</v>
      </c>
      <c r="I84" s="185"/>
      <c r="J84" s="186">
        <f>ROUND(I84*H84,2)</f>
        <v>0</v>
      </c>
      <c r="K84" s="182" t="s">
        <v>143</v>
      </c>
      <c r="L84" s="58"/>
      <c r="M84" s="187" t="s">
        <v>24</v>
      </c>
      <c r="N84" s="188" t="s">
        <v>44</v>
      </c>
      <c r="O84" s="39"/>
      <c r="P84" s="189">
        <f>O84*H84</f>
        <v>0</v>
      </c>
      <c r="Q84" s="189">
        <v>0.378</v>
      </c>
      <c r="R84" s="189">
        <f>Q84*H84</f>
        <v>9.8279999999999994</v>
      </c>
      <c r="S84" s="189">
        <v>0</v>
      </c>
      <c r="T84" s="190">
        <f>S84*H84</f>
        <v>0</v>
      </c>
      <c r="AR84" s="22" t="s">
        <v>144</v>
      </c>
      <c r="AT84" s="22" t="s">
        <v>139</v>
      </c>
      <c r="AU84" s="22" t="s">
        <v>81</v>
      </c>
      <c r="AY84" s="22" t="s">
        <v>138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22" t="s">
        <v>81</v>
      </c>
      <c r="BK84" s="191">
        <f>ROUND(I84*H84,2)</f>
        <v>0</v>
      </c>
      <c r="BL84" s="22" t="s">
        <v>144</v>
      </c>
      <c r="BM84" s="22" t="s">
        <v>374</v>
      </c>
    </row>
    <row r="85" spans="2:65" s="1" customFormat="1" ht="51" customHeight="1">
      <c r="B85" s="38"/>
      <c r="C85" s="180" t="s">
        <v>150</v>
      </c>
      <c r="D85" s="180" t="s">
        <v>139</v>
      </c>
      <c r="E85" s="181" t="s">
        <v>375</v>
      </c>
      <c r="F85" s="182" t="s">
        <v>376</v>
      </c>
      <c r="G85" s="183" t="s">
        <v>142</v>
      </c>
      <c r="H85" s="184">
        <v>29</v>
      </c>
      <c r="I85" s="185"/>
      <c r="J85" s="186">
        <f>ROUND(I85*H85,2)</f>
        <v>0</v>
      </c>
      <c r="K85" s="182" t="s">
        <v>143</v>
      </c>
      <c r="L85" s="58"/>
      <c r="M85" s="187" t="s">
        <v>24</v>
      </c>
      <c r="N85" s="188" t="s">
        <v>44</v>
      </c>
      <c r="O85" s="39"/>
      <c r="P85" s="189">
        <f>O85*H85</f>
        <v>0</v>
      </c>
      <c r="Q85" s="189">
        <v>8.4250000000000005E-2</v>
      </c>
      <c r="R85" s="189">
        <f>Q85*H85</f>
        <v>2.4432500000000004</v>
      </c>
      <c r="S85" s="189">
        <v>0</v>
      </c>
      <c r="T85" s="190">
        <f>S85*H85</f>
        <v>0</v>
      </c>
      <c r="AR85" s="22" t="s">
        <v>144</v>
      </c>
      <c r="AT85" s="22" t="s">
        <v>139</v>
      </c>
      <c r="AU85" s="22" t="s">
        <v>81</v>
      </c>
      <c r="AY85" s="22" t="s">
        <v>138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22" t="s">
        <v>81</v>
      </c>
      <c r="BK85" s="191">
        <f>ROUND(I85*H85,2)</f>
        <v>0</v>
      </c>
      <c r="BL85" s="22" t="s">
        <v>144</v>
      </c>
      <c r="BM85" s="22" t="s">
        <v>377</v>
      </c>
    </row>
    <row r="86" spans="2:65" s="10" customFormat="1">
      <c r="B86" s="192"/>
      <c r="C86" s="193"/>
      <c r="D86" s="194" t="s">
        <v>154</v>
      </c>
      <c r="E86" s="195" t="s">
        <v>24</v>
      </c>
      <c r="F86" s="196" t="s">
        <v>1200</v>
      </c>
      <c r="G86" s="193"/>
      <c r="H86" s="197">
        <v>29</v>
      </c>
      <c r="I86" s="198"/>
      <c r="J86" s="193"/>
      <c r="K86" s="193"/>
      <c r="L86" s="199"/>
      <c r="M86" s="200"/>
      <c r="N86" s="201"/>
      <c r="O86" s="201"/>
      <c r="P86" s="201"/>
      <c r="Q86" s="201"/>
      <c r="R86" s="201"/>
      <c r="S86" s="201"/>
      <c r="T86" s="202"/>
      <c r="AT86" s="203" t="s">
        <v>154</v>
      </c>
      <c r="AU86" s="203" t="s">
        <v>81</v>
      </c>
      <c r="AV86" s="10" t="s">
        <v>83</v>
      </c>
      <c r="AW86" s="10" t="s">
        <v>36</v>
      </c>
      <c r="AX86" s="10" t="s">
        <v>81</v>
      </c>
      <c r="AY86" s="203" t="s">
        <v>138</v>
      </c>
    </row>
    <row r="87" spans="2:65" s="1" customFormat="1" ht="16.5" customHeight="1">
      <c r="B87" s="38"/>
      <c r="C87" s="229" t="s">
        <v>144</v>
      </c>
      <c r="D87" s="229" t="s">
        <v>305</v>
      </c>
      <c r="E87" s="230" t="s">
        <v>378</v>
      </c>
      <c r="F87" s="231" t="s">
        <v>379</v>
      </c>
      <c r="G87" s="232" t="s">
        <v>142</v>
      </c>
      <c r="H87" s="233">
        <v>23.46</v>
      </c>
      <c r="I87" s="234"/>
      <c r="J87" s="235">
        <f>ROUND(I87*H87,2)</f>
        <v>0</v>
      </c>
      <c r="K87" s="231" t="s">
        <v>143</v>
      </c>
      <c r="L87" s="236"/>
      <c r="M87" s="237" t="s">
        <v>24</v>
      </c>
      <c r="N87" s="238" t="s">
        <v>44</v>
      </c>
      <c r="O87" s="39"/>
      <c r="P87" s="189">
        <f>O87*H87</f>
        <v>0</v>
      </c>
      <c r="Q87" s="189">
        <v>0.13100000000000001</v>
      </c>
      <c r="R87" s="189">
        <f>Q87*H87</f>
        <v>3.0732600000000003</v>
      </c>
      <c r="S87" s="189">
        <v>0</v>
      </c>
      <c r="T87" s="190">
        <f>S87*H87</f>
        <v>0</v>
      </c>
      <c r="AR87" s="22" t="s">
        <v>175</v>
      </c>
      <c r="AT87" s="22" t="s">
        <v>305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144</v>
      </c>
      <c r="BM87" s="22" t="s">
        <v>380</v>
      </c>
    </row>
    <row r="88" spans="2:65" s="10" customFormat="1">
      <c r="B88" s="192"/>
      <c r="C88" s="193"/>
      <c r="D88" s="194" t="s">
        <v>154</v>
      </c>
      <c r="E88" s="193"/>
      <c r="F88" s="196" t="s">
        <v>381</v>
      </c>
      <c r="G88" s="193"/>
      <c r="H88" s="197">
        <v>23.46</v>
      </c>
      <c r="I88" s="198"/>
      <c r="J88" s="193"/>
      <c r="K88" s="193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154</v>
      </c>
      <c r="AU88" s="203" t="s">
        <v>81</v>
      </c>
      <c r="AV88" s="10" t="s">
        <v>83</v>
      </c>
      <c r="AW88" s="10" t="s">
        <v>6</v>
      </c>
      <c r="AX88" s="10" t="s">
        <v>81</v>
      </c>
      <c r="AY88" s="203" t="s">
        <v>138</v>
      </c>
    </row>
    <row r="89" spans="2:65" s="1" customFormat="1" ht="16.5" customHeight="1">
      <c r="B89" s="38"/>
      <c r="C89" s="229" t="s">
        <v>161</v>
      </c>
      <c r="D89" s="229" t="s">
        <v>305</v>
      </c>
      <c r="E89" s="230" t="s">
        <v>382</v>
      </c>
      <c r="F89" s="231" t="s">
        <v>383</v>
      </c>
      <c r="G89" s="232" t="s">
        <v>142</v>
      </c>
      <c r="H89" s="233">
        <v>3.06</v>
      </c>
      <c r="I89" s="234"/>
      <c r="J89" s="235">
        <f>ROUND(I89*H89,2)</f>
        <v>0</v>
      </c>
      <c r="K89" s="231" t="s">
        <v>143</v>
      </c>
      <c r="L89" s="236"/>
      <c r="M89" s="237" t="s">
        <v>24</v>
      </c>
      <c r="N89" s="238" t="s">
        <v>44</v>
      </c>
      <c r="O89" s="39"/>
      <c r="P89" s="189">
        <f>O89*H89</f>
        <v>0</v>
      </c>
      <c r="Q89" s="189">
        <v>0.13100000000000001</v>
      </c>
      <c r="R89" s="189">
        <f>Q89*H89</f>
        <v>0.40086000000000005</v>
      </c>
      <c r="S89" s="189">
        <v>0</v>
      </c>
      <c r="T89" s="190">
        <f>S89*H89</f>
        <v>0</v>
      </c>
      <c r="AR89" s="22" t="s">
        <v>175</v>
      </c>
      <c r="AT89" s="22" t="s">
        <v>305</v>
      </c>
      <c r="AU89" s="22" t="s">
        <v>81</v>
      </c>
      <c r="AY89" s="22" t="s">
        <v>138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22" t="s">
        <v>81</v>
      </c>
      <c r="BK89" s="191">
        <f>ROUND(I89*H89,2)</f>
        <v>0</v>
      </c>
      <c r="BL89" s="22" t="s">
        <v>144</v>
      </c>
      <c r="BM89" s="22" t="s">
        <v>384</v>
      </c>
    </row>
    <row r="90" spans="2:65" s="10" customFormat="1">
      <c r="B90" s="192"/>
      <c r="C90" s="193"/>
      <c r="D90" s="194" t="s">
        <v>154</v>
      </c>
      <c r="E90" s="193"/>
      <c r="F90" s="196" t="s">
        <v>385</v>
      </c>
      <c r="G90" s="193"/>
      <c r="H90" s="197">
        <v>3.06</v>
      </c>
      <c r="I90" s="198"/>
      <c r="J90" s="193"/>
      <c r="K90" s="193"/>
      <c r="L90" s="199"/>
      <c r="M90" s="200"/>
      <c r="N90" s="201"/>
      <c r="O90" s="201"/>
      <c r="P90" s="201"/>
      <c r="Q90" s="201"/>
      <c r="R90" s="201"/>
      <c r="S90" s="201"/>
      <c r="T90" s="202"/>
      <c r="AT90" s="203" t="s">
        <v>154</v>
      </c>
      <c r="AU90" s="203" t="s">
        <v>81</v>
      </c>
      <c r="AV90" s="10" t="s">
        <v>83</v>
      </c>
      <c r="AW90" s="10" t="s">
        <v>6</v>
      </c>
      <c r="AX90" s="10" t="s">
        <v>81</v>
      </c>
      <c r="AY90" s="203" t="s">
        <v>138</v>
      </c>
    </row>
    <row r="91" spans="2:65" s="9" customFormat="1" ht="37.35" customHeight="1">
      <c r="B91" s="166"/>
      <c r="C91" s="167"/>
      <c r="D91" s="168" t="s">
        <v>72</v>
      </c>
      <c r="E91" s="169" t="s">
        <v>179</v>
      </c>
      <c r="F91" s="169" t="s">
        <v>301</v>
      </c>
      <c r="G91" s="167"/>
      <c r="H91" s="167"/>
      <c r="I91" s="170"/>
      <c r="J91" s="171">
        <f>BK91</f>
        <v>0</v>
      </c>
      <c r="K91" s="167"/>
      <c r="L91" s="172"/>
      <c r="M91" s="173"/>
      <c r="N91" s="174"/>
      <c r="O91" s="174"/>
      <c r="P91" s="175">
        <f>SUM(P92:P93)</f>
        <v>0</v>
      </c>
      <c r="Q91" s="174"/>
      <c r="R91" s="175">
        <f>SUM(R92:R93)</f>
        <v>4.125</v>
      </c>
      <c r="S91" s="174"/>
      <c r="T91" s="176">
        <f>SUM(T92:T93)</f>
        <v>0</v>
      </c>
      <c r="AR91" s="177" t="s">
        <v>81</v>
      </c>
      <c r="AT91" s="178" t="s">
        <v>72</v>
      </c>
      <c r="AU91" s="178" t="s">
        <v>73</v>
      </c>
      <c r="AY91" s="177" t="s">
        <v>138</v>
      </c>
      <c r="BK91" s="179">
        <f>SUM(BK92:BK93)</f>
        <v>0</v>
      </c>
    </row>
    <row r="92" spans="2:65" s="1" customFormat="1" ht="38.25" customHeight="1">
      <c r="B92" s="38"/>
      <c r="C92" s="180" t="s">
        <v>165</v>
      </c>
      <c r="D92" s="180" t="s">
        <v>139</v>
      </c>
      <c r="E92" s="181" t="s">
        <v>386</v>
      </c>
      <c r="F92" s="182" t="s">
        <v>387</v>
      </c>
      <c r="G92" s="183" t="s">
        <v>186</v>
      </c>
      <c r="H92" s="184">
        <v>22</v>
      </c>
      <c r="I92" s="185"/>
      <c r="J92" s="186">
        <f>ROUND(I92*H92,2)</f>
        <v>0</v>
      </c>
      <c r="K92" s="182" t="s">
        <v>143</v>
      </c>
      <c r="L92" s="58"/>
      <c r="M92" s="187" t="s">
        <v>24</v>
      </c>
      <c r="N92" s="188" t="s">
        <v>44</v>
      </c>
      <c r="O92" s="39"/>
      <c r="P92" s="189">
        <f>O92*H92</f>
        <v>0</v>
      </c>
      <c r="Q92" s="189">
        <v>0.1295</v>
      </c>
      <c r="R92" s="189">
        <f>Q92*H92</f>
        <v>2.8490000000000002</v>
      </c>
      <c r="S92" s="189">
        <v>0</v>
      </c>
      <c r="T92" s="190">
        <f>S92*H92</f>
        <v>0</v>
      </c>
      <c r="AR92" s="22" t="s">
        <v>144</v>
      </c>
      <c r="AT92" s="22" t="s">
        <v>139</v>
      </c>
      <c r="AU92" s="22" t="s">
        <v>81</v>
      </c>
      <c r="AY92" s="22" t="s">
        <v>138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22" t="s">
        <v>81</v>
      </c>
      <c r="BK92" s="191">
        <f>ROUND(I92*H92,2)</f>
        <v>0</v>
      </c>
      <c r="BL92" s="22" t="s">
        <v>144</v>
      </c>
      <c r="BM92" s="22" t="s">
        <v>388</v>
      </c>
    </row>
    <row r="93" spans="2:65" s="1" customFormat="1" ht="16.5" customHeight="1">
      <c r="B93" s="38"/>
      <c r="C93" s="229" t="s">
        <v>169</v>
      </c>
      <c r="D93" s="229" t="s">
        <v>305</v>
      </c>
      <c r="E93" s="230" t="s">
        <v>389</v>
      </c>
      <c r="F93" s="231" t="s">
        <v>390</v>
      </c>
      <c r="G93" s="232" t="s">
        <v>186</v>
      </c>
      <c r="H93" s="233">
        <v>22</v>
      </c>
      <c r="I93" s="234"/>
      <c r="J93" s="235">
        <f>ROUND(I93*H93,2)</f>
        <v>0</v>
      </c>
      <c r="K93" s="231" t="s">
        <v>143</v>
      </c>
      <c r="L93" s="236"/>
      <c r="M93" s="237" t="s">
        <v>24</v>
      </c>
      <c r="N93" s="238" t="s">
        <v>44</v>
      </c>
      <c r="O93" s="39"/>
      <c r="P93" s="189">
        <f>O93*H93</f>
        <v>0</v>
      </c>
      <c r="Q93" s="189">
        <v>5.8000000000000003E-2</v>
      </c>
      <c r="R93" s="189">
        <f>Q93*H93</f>
        <v>1.276</v>
      </c>
      <c r="S93" s="189">
        <v>0</v>
      </c>
      <c r="T93" s="190">
        <f>S93*H93</f>
        <v>0</v>
      </c>
      <c r="AR93" s="22" t="s">
        <v>175</v>
      </c>
      <c r="AT93" s="22" t="s">
        <v>305</v>
      </c>
      <c r="AU93" s="22" t="s">
        <v>81</v>
      </c>
      <c r="AY93" s="22" t="s">
        <v>138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81</v>
      </c>
      <c r="BK93" s="191">
        <f>ROUND(I93*H93,2)</f>
        <v>0</v>
      </c>
      <c r="BL93" s="22" t="s">
        <v>144</v>
      </c>
      <c r="BM93" s="22" t="s">
        <v>391</v>
      </c>
    </row>
    <row r="94" spans="2:65" s="9" customFormat="1" ht="37.35" customHeight="1">
      <c r="B94" s="166"/>
      <c r="C94" s="167"/>
      <c r="D94" s="168" t="s">
        <v>72</v>
      </c>
      <c r="E94" s="169" t="s">
        <v>343</v>
      </c>
      <c r="F94" s="169" t="s">
        <v>344</v>
      </c>
      <c r="G94" s="167"/>
      <c r="H94" s="167"/>
      <c r="I94" s="170"/>
      <c r="J94" s="171">
        <f>BK94</f>
        <v>0</v>
      </c>
      <c r="K94" s="167"/>
      <c r="L94" s="172"/>
      <c r="M94" s="173"/>
      <c r="N94" s="174"/>
      <c r="O94" s="174"/>
      <c r="P94" s="175">
        <f>P95</f>
        <v>0</v>
      </c>
      <c r="Q94" s="174"/>
      <c r="R94" s="175">
        <f>R95</f>
        <v>0</v>
      </c>
      <c r="S94" s="174"/>
      <c r="T94" s="176">
        <f>T95</f>
        <v>0</v>
      </c>
      <c r="AR94" s="177" t="s">
        <v>81</v>
      </c>
      <c r="AT94" s="178" t="s">
        <v>72</v>
      </c>
      <c r="AU94" s="178" t="s">
        <v>73</v>
      </c>
      <c r="AY94" s="177" t="s">
        <v>138</v>
      </c>
      <c r="BK94" s="179">
        <f>BK95</f>
        <v>0</v>
      </c>
    </row>
    <row r="95" spans="2:65" s="1" customFormat="1" ht="25.5" customHeight="1">
      <c r="B95" s="38"/>
      <c r="C95" s="180" t="s">
        <v>175</v>
      </c>
      <c r="D95" s="180" t="s">
        <v>139</v>
      </c>
      <c r="E95" s="181" t="s">
        <v>392</v>
      </c>
      <c r="F95" s="182" t="s">
        <v>393</v>
      </c>
      <c r="G95" s="183" t="s">
        <v>210</v>
      </c>
      <c r="H95" s="184">
        <v>19.617999999999999</v>
      </c>
      <c r="I95" s="185"/>
      <c r="J95" s="186">
        <f>ROUND(I95*H95,2)</f>
        <v>0</v>
      </c>
      <c r="K95" s="182" t="s">
        <v>143</v>
      </c>
      <c r="L95" s="58"/>
      <c r="M95" s="187" t="s">
        <v>24</v>
      </c>
      <c r="N95" s="225" t="s">
        <v>44</v>
      </c>
      <c r="O95" s="226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22" t="s">
        <v>144</v>
      </c>
      <c r="AT95" s="22" t="s">
        <v>139</v>
      </c>
      <c r="AU95" s="22" t="s">
        <v>81</v>
      </c>
      <c r="AY95" s="22" t="s">
        <v>138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81</v>
      </c>
      <c r="BK95" s="191">
        <f>ROUND(I95*H95,2)</f>
        <v>0</v>
      </c>
      <c r="BL95" s="22" t="s">
        <v>144</v>
      </c>
      <c r="BM95" s="22" t="s">
        <v>394</v>
      </c>
    </row>
    <row r="96" spans="2:65" s="1" customFormat="1" ht="6.95" customHeight="1">
      <c r="B96" s="53"/>
      <c r="C96" s="54"/>
      <c r="D96" s="54"/>
      <c r="E96" s="54"/>
      <c r="F96" s="54"/>
      <c r="G96" s="54"/>
      <c r="H96" s="54"/>
      <c r="I96" s="136"/>
      <c r="J96" s="54"/>
      <c r="K96" s="54"/>
      <c r="L96" s="58"/>
    </row>
  </sheetData>
  <sheetProtection password="CA23" sheet="1" objects="1" scenarios="1"/>
  <autoFilter ref="C79:K95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BR155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95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395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ROUND(SUM(BE81:BE154), 2)</f>
        <v>0</v>
      </c>
      <c r="G30" s="39"/>
      <c r="H30" s="39"/>
      <c r="I30" s="128">
        <v>0.21</v>
      </c>
      <c r="J30" s="127">
        <f>ROUND(ROUND((SUM(BE81:BE154)),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ROUND(SUM(BF81:BF154), 2)</f>
        <v>0</v>
      </c>
      <c r="G31" s="39"/>
      <c r="H31" s="39"/>
      <c r="I31" s="128">
        <v>0.15</v>
      </c>
      <c r="J31" s="127">
        <f>ROUND(ROUND((SUM(BF81:BF154)),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ROUND(SUM(BG81:BG154),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ROUND(SUM(BH81:BH154),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ROUND(SUM(BI81:BI154),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301 - SO 301 - Odvodnění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J81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J82</f>
        <v>0</v>
      </c>
      <c r="K57" s="152"/>
    </row>
    <row r="58" spans="2:47" s="7" customFormat="1" ht="24.95" customHeight="1">
      <c r="B58" s="146"/>
      <c r="C58" s="147"/>
      <c r="D58" s="148" t="s">
        <v>396</v>
      </c>
      <c r="E58" s="149"/>
      <c r="F58" s="149"/>
      <c r="G58" s="149"/>
      <c r="H58" s="149"/>
      <c r="I58" s="150"/>
      <c r="J58" s="151">
        <f>J122</f>
        <v>0</v>
      </c>
      <c r="K58" s="152"/>
    </row>
    <row r="59" spans="2:47" s="7" customFormat="1" ht="24.95" customHeight="1">
      <c r="B59" s="146"/>
      <c r="C59" s="147"/>
      <c r="D59" s="148" t="s">
        <v>397</v>
      </c>
      <c r="E59" s="149"/>
      <c r="F59" s="149"/>
      <c r="G59" s="149"/>
      <c r="H59" s="149"/>
      <c r="I59" s="150"/>
      <c r="J59" s="151">
        <f>J125</f>
        <v>0</v>
      </c>
      <c r="K59" s="152"/>
    </row>
    <row r="60" spans="2:47" s="7" customFormat="1" ht="24.95" customHeight="1">
      <c r="B60" s="146"/>
      <c r="C60" s="147"/>
      <c r="D60" s="148" t="s">
        <v>232</v>
      </c>
      <c r="E60" s="149"/>
      <c r="F60" s="149"/>
      <c r="G60" s="149"/>
      <c r="H60" s="149"/>
      <c r="I60" s="150"/>
      <c r="J60" s="151">
        <f>J151</f>
        <v>0</v>
      </c>
      <c r="K60" s="152"/>
    </row>
    <row r="61" spans="2:47" s="7" customFormat="1" ht="24.95" customHeight="1">
      <c r="B61" s="146"/>
      <c r="C61" s="147"/>
      <c r="D61" s="148" t="s">
        <v>233</v>
      </c>
      <c r="E61" s="149"/>
      <c r="F61" s="149"/>
      <c r="G61" s="149"/>
      <c r="H61" s="149"/>
      <c r="I61" s="150"/>
      <c r="J61" s="151">
        <f>J153</f>
        <v>0</v>
      </c>
      <c r="K61" s="152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5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6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7"/>
      <c r="L67" s="58"/>
    </row>
    <row r="68" spans="2:20" s="1" customFormat="1" ht="36.950000000000003" customHeight="1">
      <c r="B68" s="38"/>
      <c r="C68" s="59" t="s">
        <v>123</v>
      </c>
      <c r="D68" s="60"/>
      <c r="E68" s="60"/>
      <c r="F68" s="60"/>
      <c r="G68" s="60"/>
      <c r="H68" s="60"/>
      <c r="I68" s="153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53"/>
      <c r="J69" s="60"/>
      <c r="K69" s="60"/>
      <c r="L69" s="58"/>
    </row>
    <row r="70" spans="2:20" s="1" customFormat="1" ht="14.45" customHeight="1">
      <c r="B70" s="38"/>
      <c r="C70" s="62" t="s">
        <v>19</v>
      </c>
      <c r="D70" s="60"/>
      <c r="E70" s="60"/>
      <c r="F70" s="60"/>
      <c r="G70" s="60"/>
      <c r="H70" s="60"/>
      <c r="I70" s="153"/>
      <c r="J70" s="60"/>
      <c r="K70" s="60"/>
      <c r="L70" s="58"/>
    </row>
    <row r="71" spans="2:20" s="1" customFormat="1" ht="16.5" customHeight="1">
      <c r="B71" s="38"/>
      <c r="C71" s="60"/>
      <c r="D71" s="60"/>
      <c r="E71" s="364" t="str">
        <f>E7</f>
        <v>Příjezdová komunikace z ul. Kischovy</v>
      </c>
      <c r="F71" s="365"/>
      <c r="G71" s="365"/>
      <c r="H71" s="365"/>
      <c r="I71" s="153"/>
      <c r="J71" s="60"/>
      <c r="K71" s="60"/>
      <c r="L71" s="58"/>
    </row>
    <row r="72" spans="2:20" s="1" customFormat="1" ht="14.45" customHeight="1">
      <c r="B72" s="38"/>
      <c r="C72" s="62" t="s">
        <v>114</v>
      </c>
      <c r="D72" s="60"/>
      <c r="E72" s="60"/>
      <c r="F72" s="60"/>
      <c r="G72" s="60"/>
      <c r="H72" s="60"/>
      <c r="I72" s="153"/>
      <c r="J72" s="60"/>
      <c r="K72" s="60"/>
      <c r="L72" s="58"/>
    </row>
    <row r="73" spans="2:20" s="1" customFormat="1" ht="17.25" customHeight="1">
      <c r="B73" s="38"/>
      <c r="C73" s="60"/>
      <c r="D73" s="60"/>
      <c r="E73" s="343" t="str">
        <f>E9</f>
        <v>301 - SO 301 - Odvodnění</v>
      </c>
      <c r="F73" s="366"/>
      <c r="G73" s="366"/>
      <c r="H73" s="366"/>
      <c r="I73" s="153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53"/>
      <c r="J74" s="60"/>
      <c r="K74" s="60"/>
      <c r="L74" s="58"/>
    </row>
    <row r="75" spans="2:20" s="1" customFormat="1" ht="18" customHeight="1">
      <c r="B75" s="38"/>
      <c r="C75" s="62" t="s">
        <v>25</v>
      </c>
      <c r="D75" s="60"/>
      <c r="E75" s="60"/>
      <c r="F75" s="154" t="str">
        <f>F12</f>
        <v xml:space="preserve"> </v>
      </c>
      <c r="G75" s="60"/>
      <c r="H75" s="60"/>
      <c r="I75" s="155" t="s">
        <v>27</v>
      </c>
      <c r="J75" s="70">
        <f>IF(J12="","",J12)</f>
        <v>43350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53"/>
      <c r="J76" s="60"/>
      <c r="K76" s="60"/>
      <c r="L76" s="58"/>
    </row>
    <row r="77" spans="2:20" s="1" customFormat="1" ht="15">
      <c r="B77" s="38"/>
      <c r="C77" s="62" t="s">
        <v>28</v>
      </c>
      <c r="D77" s="60"/>
      <c r="E77" s="60"/>
      <c r="F77" s="154" t="str">
        <f>E15</f>
        <v>Městský obvod Ostrava - Jih</v>
      </c>
      <c r="G77" s="60"/>
      <c r="H77" s="60"/>
      <c r="I77" s="155" t="s">
        <v>34</v>
      </c>
      <c r="J77" s="154" t="str">
        <f>E21</f>
        <v>Ing. David Klimša</v>
      </c>
      <c r="K77" s="60"/>
      <c r="L77" s="58"/>
    </row>
    <row r="78" spans="2:20" s="1" customFormat="1" ht="14.45" customHeight="1">
      <c r="B78" s="38"/>
      <c r="C78" s="62" t="s">
        <v>32</v>
      </c>
      <c r="D78" s="60"/>
      <c r="E78" s="60"/>
      <c r="F78" s="154" t="str">
        <f>IF(E18="","",E18)</f>
        <v/>
      </c>
      <c r="G78" s="60"/>
      <c r="H78" s="60"/>
      <c r="I78" s="153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53"/>
      <c r="J79" s="60"/>
      <c r="K79" s="60"/>
      <c r="L79" s="58"/>
    </row>
    <row r="80" spans="2:20" s="8" customFormat="1" ht="29.25" customHeight="1">
      <c r="B80" s="156"/>
      <c r="C80" s="157" t="s">
        <v>124</v>
      </c>
      <c r="D80" s="158" t="s">
        <v>58</v>
      </c>
      <c r="E80" s="158" t="s">
        <v>54</v>
      </c>
      <c r="F80" s="158" t="s">
        <v>125</v>
      </c>
      <c r="G80" s="158" t="s">
        <v>126</v>
      </c>
      <c r="H80" s="158" t="s">
        <v>127</v>
      </c>
      <c r="I80" s="159" t="s">
        <v>128</v>
      </c>
      <c r="J80" s="158" t="s">
        <v>118</v>
      </c>
      <c r="K80" s="160" t="s">
        <v>129</v>
      </c>
      <c r="L80" s="161"/>
      <c r="M80" s="78" t="s">
        <v>130</v>
      </c>
      <c r="N80" s="79" t="s">
        <v>43</v>
      </c>
      <c r="O80" s="79" t="s">
        <v>131</v>
      </c>
      <c r="P80" s="79" t="s">
        <v>132</v>
      </c>
      <c r="Q80" s="79" t="s">
        <v>133</v>
      </c>
      <c r="R80" s="79" t="s">
        <v>134</v>
      </c>
      <c r="S80" s="79" t="s">
        <v>135</v>
      </c>
      <c r="T80" s="80" t="s">
        <v>136</v>
      </c>
    </row>
    <row r="81" spans="2:65" s="1" customFormat="1" ht="29.25" customHeight="1">
      <c r="B81" s="38"/>
      <c r="C81" s="84" t="s">
        <v>119</v>
      </c>
      <c r="D81" s="60"/>
      <c r="E81" s="60"/>
      <c r="F81" s="60"/>
      <c r="G81" s="60"/>
      <c r="H81" s="60"/>
      <c r="I81" s="153"/>
      <c r="J81" s="162">
        <f>BK81</f>
        <v>0</v>
      </c>
      <c r="K81" s="60"/>
      <c r="L81" s="58"/>
      <c r="M81" s="81"/>
      <c r="N81" s="82"/>
      <c r="O81" s="82"/>
      <c r="P81" s="163">
        <f>P82+P122+P125+P151+P153</f>
        <v>0</v>
      </c>
      <c r="Q81" s="82"/>
      <c r="R81" s="163">
        <f>R82+R122+R125+R151+R153</f>
        <v>25.173192650000001</v>
      </c>
      <c r="S81" s="82"/>
      <c r="T81" s="164">
        <f>T82+T122+T125+T151+T153</f>
        <v>1.6660000000000001E-2</v>
      </c>
      <c r="AT81" s="22" t="s">
        <v>72</v>
      </c>
      <c r="AU81" s="22" t="s">
        <v>120</v>
      </c>
      <c r="BK81" s="165">
        <f>BK82+BK122+BK125+BK151+BK153</f>
        <v>0</v>
      </c>
    </row>
    <row r="82" spans="2:65" s="9" customFormat="1" ht="37.35" customHeight="1">
      <c r="B82" s="166"/>
      <c r="C82" s="167"/>
      <c r="D82" s="168" t="s">
        <v>72</v>
      </c>
      <c r="E82" s="169" t="s">
        <v>81</v>
      </c>
      <c r="F82" s="169" t="s">
        <v>137</v>
      </c>
      <c r="G82" s="167"/>
      <c r="H82" s="167"/>
      <c r="I82" s="170"/>
      <c r="J82" s="171">
        <f>BK82</f>
        <v>0</v>
      </c>
      <c r="K82" s="167"/>
      <c r="L82" s="172"/>
      <c r="M82" s="173"/>
      <c r="N82" s="174"/>
      <c r="O82" s="174"/>
      <c r="P82" s="175">
        <f>SUM(P83:P121)</f>
        <v>0</v>
      </c>
      <c r="Q82" s="174"/>
      <c r="R82" s="175">
        <f>SUM(R83:R121)</f>
        <v>22.8348391</v>
      </c>
      <c r="S82" s="174"/>
      <c r="T82" s="176">
        <f>SUM(T83:T121)</f>
        <v>0</v>
      </c>
      <c r="AR82" s="177" t="s">
        <v>81</v>
      </c>
      <c r="AT82" s="178" t="s">
        <v>72</v>
      </c>
      <c r="AU82" s="178" t="s">
        <v>73</v>
      </c>
      <c r="AY82" s="177" t="s">
        <v>138</v>
      </c>
      <c r="BK82" s="179">
        <f>SUM(BK83:BK121)</f>
        <v>0</v>
      </c>
    </row>
    <row r="83" spans="2:65" s="1" customFormat="1" ht="25.5" customHeight="1">
      <c r="B83" s="38"/>
      <c r="C83" s="180" t="s">
        <v>81</v>
      </c>
      <c r="D83" s="180" t="s">
        <v>139</v>
      </c>
      <c r="E83" s="181" t="s">
        <v>243</v>
      </c>
      <c r="F83" s="182" t="s">
        <v>244</v>
      </c>
      <c r="G83" s="183" t="s">
        <v>192</v>
      </c>
      <c r="H83" s="184">
        <v>38.118000000000002</v>
      </c>
      <c r="I83" s="185"/>
      <c r="J83" s="186">
        <f>ROUND(I83*H83,2)</f>
        <v>0</v>
      </c>
      <c r="K83" s="182" t="s">
        <v>143</v>
      </c>
      <c r="L83" s="58"/>
      <c r="M83" s="187" t="s">
        <v>24</v>
      </c>
      <c r="N83" s="188" t="s">
        <v>44</v>
      </c>
      <c r="O83" s="39"/>
      <c r="P83" s="189">
        <f>O83*H83</f>
        <v>0</v>
      </c>
      <c r="Q83" s="189">
        <v>0</v>
      </c>
      <c r="R83" s="189">
        <f>Q83*H83</f>
        <v>0</v>
      </c>
      <c r="S83" s="189">
        <v>0</v>
      </c>
      <c r="T83" s="190">
        <f>S83*H83</f>
        <v>0</v>
      </c>
      <c r="AR83" s="22" t="s">
        <v>144</v>
      </c>
      <c r="AT83" s="22" t="s">
        <v>139</v>
      </c>
      <c r="AU83" s="22" t="s">
        <v>81</v>
      </c>
      <c r="AY83" s="22" t="s">
        <v>138</v>
      </c>
      <c r="BE83" s="191">
        <f>IF(N83="základní",J83,0)</f>
        <v>0</v>
      </c>
      <c r="BF83" s="191">
        <f>IF(N83="snížená",J83,0)</f>
        <v>0</v>
      </c>
      <c r="BG83" s="191">
        <f>IF(N83="zákl. přenesená",J83,0)</f>
        <v>0</v>
      </c>
      <c r="BH83" s="191">
        <f>IF(N83="sníž. přenesená",J83,0)</f>
        <v>0</v>
      </c>
      <c r="BI83" s="191">
        <f>IF(N83="nulová",J83,0)</f>
        <v>0</v>
      </c>
      <c r="BJ83" s="22" t="s">
        <v>81</v>
      </c>
      <c r="BK83" s="191">
        <f>ROUND(I83*H83,2)</f>
        <v>0</v>
      </c>
      <c r="BL83" s="22" t="s">
        <v>144</v>
      </c>
      <c r="BM83" s="22" t="s">
        <v>398</v>
      </c>
    </row>
    <row r="84" spans="2:65" s="12" customFormat="1">
      <c r="B84" s="215"/>
      <c r="C84" s="216"/>
      <c r="D84" s="194" t="s">
        <v>154</v>
      </c>
      <c r="E84" s="217" t="s">
        <v>24</v>
      </c>
      <c r="F84" s="218" t="s">
        <v>399</v>
      </c>
      <c r="G84" s="216"/>
      <c r="H84" s="217" t="s">
        <v>24</v>
      </c>
      <c r="I84" s="219"/>
      <c r="J84" s="216"/>
      <c r="K84" s="216"/>
      <c r="L84" s="220"/>
      <c r="M84" s="221"/>
      <c r="N84" s="222"/>
      <c r="O84" s="222"/>
      <c r="P84" s="222"/>
      <c r="Q84" s="222"/>
      <c r="R84" s="222"/>
      <c r="S84" s="222"/>
      <c r="T84" s="223"/>
      <c r="AT84" s="224" t="s">
        <v>154</v>
      </c>
      <c r="AU84" s="224" t="s">
        <v>81</v>
      </c>
      <c r="AV84" s="12" t="s">
        <v>81</v>
      </c>
      <c r="AW84" s="12" t="s">
        <v>36</v>
      </c>
      <c r="AX84" s="12" t="s">
        <v>73</v>
      </c>
      <c r="AY84" s="224" t="s">
        <v>138</v>
      </c>
    </row>
    <row r="85" spans="2:65" s="10" customFormat="1">
      <c r="B85" s="192"/>
      <c r="C85" s="193"/>
      <c r="D85" s="194" t="s">
        <v>154</v>
      </c>
      <c r="E85" s="195" t="s">
        <v>24</v>
      </c>
      <c r="F85" s="196" t="s">
        <v>400</v>
      </c>
      <c r="G85" s="193"/>
      <c r="H85" s="197">
        <v>5.6639999999999997</v>
      </c>
      <c r="I85" s="198"/>
      <c r="J85" s="193"/>
      <c r="K85" s="193"/>
      <c r="L85" s="199"/>
      <c r="M85" s="200"/>
      <c r="N85" s="201"/>
      <c r="O85" s="201"/>
      <c r="P85" s="201"/>
      <c r="Q85" s="201"/>
      <c r="R85" s="201"/>
      <c r="S85" s="201"/>
      <c r="T85" s="202"/>
      <c r="AT85" s="203" t="s">
        <v>154</v>
      </c>
      <c r="AU85" s="203" t="s">
        <v>81</v>
      </c>
      <c r="AV85" s="10" t="s">
        <v>83</v>
      </c>
      <c r="AW85" s="10" t="s">
        <v>36</v>
      </c>
      <c r="AX85" s="10" t="s">
        <v>73</v>
      </c>
      <c r="AY85" s="203" t="s">
        <v>138</v>
      </c>
    </row>
    <row r="86" spans="2:65" s="12" customFormat="1">
      <c r="B86" s="215"/>
      <c r="C86" s="216"/>
      <c r="D86" s="194" t="s">
        <v>154</v>
      </c>
      <c r="E86" s="217" t="s">
        <v>24</v>
      </c>
      <c r="F86" s="218" t="s">
        <v>401</v>
      </c>
      <c r="G86" s="216"/>
      <c r="H86" s="217" t="s">
        <v>24</v>
      </c>
      <c r="I86" s="219"/>
      <c r="J86" s="216"/>
      <c r="K86" s="216"/>
      <c r="L86" s="220"/>
      <c r="M86" s="221"/>
      <c r="N86" s="222"/>
      <c r="O86" s="222"/>
      <c r="P86" s="222"/>
      <c r="Q86" s="222"/>
      <c r="R86" s="222"/>
      <c r="S86" s="222"/>
      <c r="T86" s="223"/>
      <c r="AT86" s="224" t="s">
        <v>154</v>
      </c>
      <c r="AU86" s="224" t="s">
        <v>81</v>
      </c>
      <c r="AV86" s="12" t="s">
        <v>81</v>
      </c>
      <c r="AW86" s="12" t="s">
        <v>36</v>
      </c>
      <c r="AX86" s="12" t="s">
        <v>73</v>
      </c>
      <c r="AY86" s="224" t="s">
        <v>138</v>
      </c>
    </row>
    <row r="87" spans="2:65" s="10" customFormat="1">
      <c r="B87" s="192"/>
      <c r="C87" s="193"/>
      <c r="D87" s="194" t="s">
        <v>154</v>
      </c>
      <c r="E87" s="195" t="s">
        <v>24</v>
      </c>
      <c r="F87" s="196" t="s">
        <v>402</v>
      </c>
      <c r="G87" s="193"/>
      <c r="H87" s="197">
        <v>32.454000000000001</v>
      </c>
      <c r="I87" s="198"/>
      <c r="J87" s="193"/>
      <c r="K87" s="193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154</v>
      </c>
      <c r="AU87" s="203" t="s">
        <v>81</v>
      </c>
      <c r="AV87" s="10" t="s">
        <v>83</v>
      </c>
      <c r="AW87" s="10" t="s">
        <v>36</v>
      </c>
      <c r="AX87" s="10" t="s">
        <v>73</v>
      </c>
      <c r="AY87" s="203" t="s">
        <v>138</v>
      </c>
    </row>
    <row r="88" spans="2:65" s="11" customFormat="1">
      <c r="B88" s="204"/>
      <c r="C88" s="205"/>
      <c r="D88" s="194" t="s">
        <v>154</v>
      </c>
      <c r="E88" s="206" t="s">
        <v>24</v>
      </c>
      <c r="F88" s="207" t="s">
        <v>157</v>
      </c>
      <c r="G88" s="205"/>
      <c r="H88" s="208">
        <v>38.118000000000002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154</v>
      </c>
      <c r="AU88" s="214" t="s">
        <v>81</v>
      </c>
      <c r="AV88" s="11" t="s">
        <v>144</v>
      </c>
      <c r="AW88" s="11" t="s">
        <v>36</v>
      </c>
      <c r="AX88" s="11" t="s">
        <v>81</v>
      </c>
      <c r="AY88" s="214" t="s">
        <v>138</v>
      </c>
    </row>
    <row r="89" spans="2:65" s="1" customFormat="1" ht="38.25" customHeight="1">
      <c r="B89" s="38"/>
      <c r="C89" s="180" t="s">
        <v>83</v>
      </c>
      <c r="D89" s="180" t="s">
        <v>139</v>
      </c>
      <c r="E89" s="181" t="s">
        <v>247</v>
      </c>
      <c r="F89" s="182" t="s">
        <v>248</v>
      </c>
      <c r="G89" s="183" t="s">
        <v>192</v>
      </c>
      <c r="H89" s="184">
        <v>38.118000000000002</v>
      </c>
      <c r="I89" s="185"/>
      <c r="J89" s="186">
        <f>ROUND(I89*H89,2)</f>
        <v>0</v>
      </c>
      <c r="K89" s="182" t="s">
        <v>143</v>
      </c>
      <c r="L89" s="58"/>
      <c r="M89" s="187" t="s">
        <v>24</v>
      </c>
      <c r="N89" s="188" t="s">
        <v>44</v>
      </c>
      <c r="O89" s="39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22" t="s">
        <v>144</v>
      </c>
      <c r="AT89" s="22" t="s">
        <v>139</v>
      </c>
      <c r="AU89" s="22" t="s">
        <v>81</v>
      </c>
      <c r="AY89" s="22" t="s">
        <v>138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22" t="s">
        <v>81</v>
      </c>
      <c r="BK89" s="191">
        <f>ROUND(I89*H89,2)</f>
        <v>0</v>
      </c>
      <c r="BL89" s="22" t="s">
        <v>144</v>
      </c>
      <c r="BM89" s="22" t="s">
        <v>403</v>
      </c>
    </row>
    <row r="90" spans="2:65" s="1" customFormat="1" ht="25.5" customHeight="1">
      <c r="B90" s="38"/>
      <c r="C90" s="180" t="s">
        <v>150</v>
      </c>
      <c r="D90" s="180" t="s">
        <v>139</v>
      </c>
      <c r="E90" s="181" t="s">
        <v>404</v>
      </c>
      <c r="F90" s="182" t="s">
        <v>405</v>
      </c>
      <c r="G90" s="183" t="s">
        <v>192</v>
      </c>
      <c r="H90" s="184">
        <v>2.7</v>
      </c>
      <c r="I90" s="185"/>
      <c r="J90" s="186">
        <f>ROUND(I90*H90,2)</f>
        <v>0</v>
      </c>
      <c r="K90" s="182" t="s">
        <v>143</v>
      </c>
      <c r="L90" s="58"/>
      <c r="M90" s="187" t="s">
        <v>24</v>
      </c>
      <c r="N90" s="188" t="s">
        <v>44</v>
      </c>
      <c r="O90" s="39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AR90" s="22" t="s">
        <v>144</v>
      </c>
      <c r="AT90" s="22" t="s">
        <v>139</v>
      </c>
      <c r="AU90" s="22" t="s">
        <v>81</v>
      </c>
      <c r="AY90" s="22" t="s">
        <v>138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22" t="s">
        <v>81</v>
      </c>
      <c r="BK90" s="191">
        <f>ROUND(I90*H90,2)</f>
        <v>0</v>
      </c>
      <c r="BL90" s="22" t="s">
        <v>144</v>
      </c>
      <c r="BM90" s="22" t="s">
        <v>406</v>
      </c>
    </row>
    <row r="91" spans="2:65" s="12" customFormat="1">
      <c r="B91" s="215"/>
      <c r="C91" s="216"/>
      <c r="D91" s="194" t="s">
        <v>154</v>
      </c>
      <c r="E91" s="217" t="s">
        <v>24</v>
      </c>
      <c r="F91" s="218" t="s">
        <v>407</v>
      </c>
      <c r="G91" s="216"/>
      <c r="H91" s="217" t="s">
        <v>24</v>
      </c>
      <c r="I91" s="219"/>
      <c r="J91" s="216"/>
      <c r="K91" s="216"/>
      <c r="L91" s="220"/>
      <c r="M91" s="221"/>
      <c r="N91" s="222"/>
      <c r="O91" s="222"/>
      <c r="P91" s="222"/>
      <c r="Q91" s="222"/>
      <c r="R91" s="222"/>
      <c r="S91" s="222"/>
      <c r="T91" s="223"/>
      <c r="AT91" s="224" t="s">
        <v>154</v>
      </c>
      <c r="AU91" s="224" t="s">
        <v>81</v>
      </c>
      <c r="AV91" s="12" t="s">
        <v>81</v>
      </c>
      <c r="AW91" s="12" t="s">
        <v>36</v>
      </c>
      <c r="AX91" s="12" t="s">
        <v>73</v>
      </c>
      <c r="AY91" s="224" t="s">
        <v>138</v>
      </c>
    </row>
    <row r="92" spans="2:65" s="10" customFormat="1">
      <c r="B92" s="192"/>
      <c r="C92" s="193"/>
      <c r="D92" s="194" t="s">
        <v>154</v>
      </c>
      <c r="E92" s="195" t="s">
        <v>24</v>
      </c>
      <c r="F92" s="196" t="s">
        <v>408</v>
      </c>
      <c r="G92" s="193"/>
      <c r="H92" s="197">
        <v>2.7</v>
      </c>
      <c r="I92" s="198"/>
      <c r="J92" s="193"/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154</v>
      </c>
      <c r="AU92" s="203" t="s">
        <v>81</v>
      </c>
      <c r="AV92" s="10" t="s">
        <v>83</v>
      </c>
      <c r="AW92" s="10" t="s">
        <v>36</v>
      </c>
      <c r="AX92" s="10" t="s">
        <v>81</v>
      </c>
      <c r="AY92" s="203" t="s">
        <v>138</v>
      </c>
    </row>
    <row r="93" spans="2:65" s="1" customFormat="1" ht="38.25" customHeight="1">
      <c r="B93" s="38"/>
      <c r="C93" s="180" t="s">
        <v>144</v>
      </c>
      <c r="D93" s="180" t="s">
        <v>139</v>
      </c>
      <c r="E93" s="181" t="s">
        <v>409</v>
      </c>
      <c r="F93" s="182" t="s">
        <v>410</v>
      </c>
      <c r="G93" s="183" t="s">
        <v>192</v>
      </c>
      <c r="H93" s="184">
        <v>2.7</v>
      </c>
      <c r="I93" s="185"/>
      <c r="J93" s="186">
        <f>ROUND(I93*H93,2)</f>
        <v>0</v>
      </c>
      <c r="K93" s="182" t="s">
        <v>143</v>
      </c>
      <c r="L93" s="58"/>
      <c r="M93" s="187" t="s">
        <v>24</v>
      </c>
      <c r="N93" s="188" t="s">
        <v>44</v>
      </c>
      <c r="O93" s="39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22" t="s">
        <v>144</v>
      </c>
      <c r="AT93" s="22" t="s">
        <v>139</v>
      </c>
      <c r="AU93" s="22" t="s">
        <v>81</v>
      </c>
      <c r="AY93" s="22" t="s">
        <v>138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81</v>
      </c>
      <c r="BK93" s="191">
        <f>ROUND(I93*H93,2)</f>
        <v>0</v>
      </c>
      <c r="BL93" s="22" t="s">
        <v>144</v>
      </c>
      <c r="BM93" s="22" t="s">
        <v>411</v>
      </c>
    </row>
    <row r="94" spans="2:65" s="1" customFormat="1" ht="25.5" customHeight="1">
      <c r="B94" s="38"/>
      <c r="C94" s="180" t="s">
        <v>161</v>
      </c>
      <c r="D94" s="180" t="s">
        <v>139</v>
      </c>
      <c r="E94" s="181" t="s">
        <v>412</v>
      </c>
      <c r="F94" s="182" t="s">
        <v>413</v>
      </c>
      <c r="G94" s="183" t="s">
        <v>142</v>
      </c>
      <c r="H94" s="184">
        <v>95.295000000000002</v>
      </c>
      <c r="I94" s="185"/>
      <c r="J94" s="186">
        <f>ROUND(I94*H94,2)</f>
        <v>0</v>
      </c>
      <c r="K94" s="182" t="s">
        <v>143</v>
      </c>
      <c r="L94" s="58"/>
      <c r="M94" s="187" t="s">
        <v>24</v>
      </c>
      <c r="N94" s="188" t="s">
        <v>44</v>
      </c>
      <c r="O94" s="39"/>
      <c r="P94" s="189">
        <f>O94*H94</f>
        <v>0</v>
      </c>
      <c r="Q94" s="189">
        <v>5.8E-4</v>
      </c>
      <c r="R94" s="189">
        <f>Q94*H94</f>
        <v>5.5271100000000004E-2</v>
      </c>
      <c r="S94" s="189">
        <v>0</v>
      </c>
      <c r="T94" s="190">
        <f>S94*H94</f>
        <v>0</v>
      </c>
      <c r="AR94" s="22" t="s">
        <v>144</v>
      </c>
      <c r="AT94" s="22" t="s">
        <v>139</v>
      </c>
      <c r="AU94" s="22" t="s">
        <v>81</v>
      </c>
      <c r="AY94" s="22" t="s">
        <v>138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81</v>
      </c>
      <c r="BK94" s="191">
        <f>ROUND(I94*H94,2)</f>
        <v>0</v>
      </c>
      <c r="BL94" s="22" t="s">
        <v>144</v>
      </c>
      <c r="BM94" s="22" t="s">
        <v>414</v>
      </c>
    </row>
    <row r="95" spans="2:65" s="12" customFormat="1">
      <c r="B95" s="215"/>
      <c r="C95" s="216"/>
      <c r="D95" s="194" t="s">
        <v>154</v>
      </c>
      <c r="E95" s="217" t="s">
        <v>24</v>
      </c>
      <c r="F95" s="218" t="s">
        <v>399</v>
      </c>
      <c r="G95" s="216"/>
      <c r="H95" s="217" t="s">
        <v>24</v>
      </c>
      <c r="I95" s="219"/>
      <c r="J95" s="216"/>
      <c r="K95" s="216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154</v>
      </c>
      <c r="AU95" s="224" t="s">
        <v>81</v>
      </c>
      <c r="AV95" s="12" t="s">
        <v>81</v>
      </c>
      <c r="AW95" s="12" t="s">
        <v>36</v>
      </c>
      <c r="AX95" s="12" t="s">
        <v>73</v>
      </c>
      <c r="AY95" s="224" t="s">
        <v>138</v>
      </c>
    </row>
    <row r="96" spans="2:65" s="10" customFormat="1">
      <c r="B96" s="192"/>
      <c r="C96" s="193"/>
      <c r="D96" s="194" t="s">
        <v>154</v>
      </c>
      <c r="E96" s="195" t="s">
        <v>24</v>
      </c>
      <c r="F96" s="196" t="s">
        <v>415</v>
      </c>
      <c r="G96" s="193"/>
      <c r="H96" s="197">
        <v>14.16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154</v>
      </c>
      <c r="AU96" s="203" t="s">
        <v>81</v>
      </c>
      <c r="AV96" s="10" t="s">
        <v>83</v>
      </c>
      <c r="AW96" s="10" t="s">
        <v>36</v>
      </c>
      <c r="AX96" s="10" t="s">
        <v>73</v>
      </c>
      <c r="AY96" s="203" t="s">
        <v>138</v>
      </c>
    </row>
    <row r="97" spans="2:65" s="12" customFormat="1">
      <c r="B97" s="215"/>
      <c r="C97" s="216"/>
      <c r="D97" s="194" t="s">
        <v>154</v>
      </c>
      <c r="E97" s="217" t="s">
        <v>24</v>
      </c>
      <c r="F97" s="218" t="s">
        <v>401</v>
      </c>
      <c r="G97" s="216"/>
      <c r="H97" s="217" t="s">
        <v>24</v>
      </c>
      <c r="I97" s="219"/>
      <c r="J97" s="216"/>
      <c r="K97" s="216"/>
      <c r="L97" s="220"/>
      <c r="M97" s="221"/>
      <c r="N97" s="222"/>
      <c r="O97" s="222"/>
      <c r="P97" s="222"/>
      <c r="Q97" s="222"/>
      <c r="R97" s="222"/>
      <c r="S97" s="222"/>
      <c r="T97" s="223"/>
      <c r="AT97" s="224" t="s">
        <v>154</v>
      </c>
      <c r="AU97" s="224" t="s">
        <v>81</v>
      </c>
      <c r="AV97" s="12" t="s">
        <v>81</v>
      </c>
      <c r="AW97" s="12" t="s">
        <v>36</v>
      </c>
      <c r="AX97" s="12" t="s">
        <v>73</v>
      </c>
      <c r="AY97" s="224" t="s">
        <v>138</v>
      </c>
    </row>
    <row r="98" spans="2:65" s="10" customFormat="1">
      <c r="B98" s="192"/>
      <c r="C98" s="193"/>
      <c r="D98" s="194" t="s">
        <v>154</v>
      </c>
      <c r="E98" s="195" t="s">
        <v>24</v>
      </c>
      <c r="F98" s="196" t="s">
        <v>416</v>
      </c>
      <c r="G98" s="193"/>
      <c r="H98" s="197">
        <v>81.135000000000005</v>
      </c>
      <c r="I98" s="198"/>
      <c r="J98" s="193"/>
      <c r="K98" s="193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154</v>
      </c>
      <c r="AU98" s="203" t="s">
        <v>81</v>
      </c>
      <c r="AV98" s="10" t="s">
        <v>83</v>
      </c>
      <c r="AW98" s="10" t="s">
        <v>36</v>
      </c>
      <c r="AX98" s="10" t="s">
        <v>73</v>
      </c>
      <c r="AY98" s="203" t="s">
        <v>138</v>
      </c>
    </row>
    <row r="99" spans="2:65" s="11" customFormat="1">
      <c r="B99" s="204"/>
      <c r="C99" s="205"/>
      <c r="D99" s="194" t="s">
        <v>154</v>
      </c>
      <c r="E99" s="206" t="s">
        <v>24</v>
      </c>
      <c r="F99" s="207" t="s">
        <v>157</v>
      </c>
      <c r="G99" s="205"/>
      <c r="H99" s="208">
        <v>95.295000000000002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154</v>
      </c>
      <c r="AU99" s="214" t="s">
        <v>81</v>
      </c>
      <c r="AV99" s="11" t="s">
        <v>144</v>
      </c>
      <c r="AW99" s="11" t="s">
        <v>36</v>
      </c>
      <c r="AX99" s="11" t="s">
        <v>81</v>
      </c>
      <c r="AY99" s="214" t="s">
        <v>138</v>
      </c>
    </row>
    <row r="100" spans="2:65" s="1" customFormat="1" ht="25.5" customHeight="1">
      <c r="B100" s="38"/>
      <c r="C100" s="180" t="s">
        <v>165</v>
      </c>
      <c r="D100" s="180" t="s">
        <v>139</v>
      </c>
      <c r="E100" s="181" t="s">
        <v>417</v>
      </c>
      <c r="F100" s="182" t="s">
        <v>418</v>
      </c>
      <c r="G100" s="183" t="s">
        <v>142</v>
      </c>
      <c r="H100" s="184">
        <v>95.295000000000002</v>
      </c>
      <c r="I100" s="185"/>
      <c r="J100" s="186">
        <f>ROUND(I100*H100,2)</f>
        <v>0</v>
      </c>
      <c r="K100" s="182" t="s">
        <v>143</v>
      </c>
      <c r="L100" s="58"/>
      <c r="M100" s="187" t="s">
        <v>24</v>
      </c>
      <c r="N100" s="188" t="s">
        <v>44</v>
      </c>
      <c r="O100" s="3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22" t="s">
        <v>144</v>
      </c>
      <c r="AT100" s="22" t="s">
        <v>139</v>
      </c>
      <c r="AU100" s="22" t="s">
        <v>81</v>
      </c>
      <c r="AY100" s="22" t="s">
        <v>138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81</v>
      </c>
      <c r="BK100" s="191">
        <f>ROUND(I100*H100,2)</f>
        <v>0</v>
      </c>
      <c r="BL100" s="22" t="s">
        <v>144</v>
      </c>
      <c r="BM100" s="22" t="s">
        <v>419</v>
      </c>
    </row>
    <row r="101" spans="2:65" s="1" customFormat="1" ht="25.5" customHeight="1">
      <c r="B101" s="38"/>
      <c r="C101" s="180" t="s">
        <v>169</v>
      </c>
      <c r="D101" s="180" t="s">
        <v>139</v>
      </c>
      <c r="E101" s="181" t="s">
        <v>420</v>
      </c>
      <c r="F101" s="182" t="s">
        <v>421</v>
      </c>
      <c r="G101" s="183" t="s">
        <v>142</v>
      </c>
      <c r="H101" s="184">
        <v>10.8</v>
      </c>
      <c r="I101" s="185"/>
      <c r="J101" s="186">
        <f>ROUND(I101*H101,2)</f>
        <v>0</v>
      </c>
      <c r="K101" s="182" t="s">
        <v>143</v>
      </c>
      <c r="L101" s="58"/>
      <c r="M101" s="187" t="s">
        <v>24</v>
      </c>
      <c r="N101" s="188" t="s">
        <v>44</v>
      </c>
      <c r="O101" s="39"/>
      <c r="P101" s="189">
        <f>O101*H101</f>
        <v>0</v>
      </c>
      <c r="Q101" s="189">
        <v>4.96E-3</v>
      </c>
      <c r="R101" s="189">
        <f>Q101*H101</f>
        <v>5.3568000000000005E-2</v>
      </c>
      <c r="S101" s="189">
        <v>0</v>
      </c>
      <c r="T101" s="190">
        <f>S101*H101</f>
        <v>0</v>
      </c>
      <c r="AR101" s="22" t="s">
        <v>144</v>
      </c>
      <c r="AT101" s="22" t="s">
        <v>139</v>
      </c>
      <c r="AU101" s="22" t="s">
        <v>81</v>
      </c>
      <c r="AY101" s="22" t="s">
        <v>138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22" t="s">
        <v>81</v>
      </c>
      <c r="BK101" s="191">
        <f>ROUND(I101*H101,2)</f>
        <v>0</v>
      </c>
      <c r="BL101" s="22" t="s">
        <v>144</v>
      </c>
      <c r="BM101" s="22" t="s">
        <v>422</v>
      </c>
    </row>
    <row r="102" spans="2:65" s="12" customFormat="1">
      <c r="B102" s="215"/>
      <c r="C102" s="216"/>
      <c r="D102" s="194" t="s">
        <v>154</v>
      </c>
      <c r="E102" s="217" t="s">
        <v>24</v>
      </c>
      <c r="F102" s="218" t="s">
        <v>423</v>
      </c>
      <c r="G102" s="216"/>
      <c r="H102" s="217" t="s">
        <v>24</v>
      </c>
      <c r="I102" s="219"/>
      <c r="J102" s="216"/>
      <c r="K102" s="216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154</v>
      </c>
      <c r="AU102" s="224" t="s">
        <v>81</v>
      </c>
      <c r="AV102" s="12" t="s">
        <v>81</v>
      </c>
      <c r="AW102" s="12" t="s">
        <v>36</v>
      </c>
      <c r="AX102" s="12" t="s">
        <v>73</v>
      </c>
      <c r="AY102" s="224" t="s">
        <v>138</v>
      </c>
    </row>
    <row r="103" spans="2:65" s="10" customFormat="1">
      <c r="B103" s="192"/>
      <c r="C103" s="193"/>
      <c r="D103" s="194" t="s">
        <v>154</v>
      </c>
      <c r="E103" s="195" t="s">
        <v>24</v>
      </c>
      <c r="F103" s="196" t="s">
        <v>424</v>
      </c>
      <c r="G103" s="193"/>
      <c r="H103" s="197">
        <v>10.8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154</v>
      </c>
      <c r="AU103" s="203" t="s">
        <v>81</v>
      </c>
      <c r="AV103" s="10" t="s">
        <v>83</v>
      </c>
      <c r="AW103" s="10" t="s">
        <v>36</v>
      </c>
      <c r="AX103" s="10" t="s">
        <v>81</v>
      </c>
      <c r="AY103" s="203" t="s">
        <v>138</v>
      </c>
    </row>
    <row r="104" spans="2:65" s="1" customFormat="1" ht="25.5" customHeight="1">
      <c r="B104" s="38"/>
      <c r="C104" s="180" t="s">
        <v>175</v>
      </c>
      <c r="D104" s="180" t="s">
        <v>139</v>
      </c>
      <c r="E104" s="181" t="s">
        <v>425</v>
      </c>
      <c r="F104" s="182" t="s">
        <v>426</v>
      </c>
      <c r="G104" s="183" t="s">
        <v>142</v>
      </c>
      <c r="H104" s="184">
        <v>10.8</v>
      </c>
      <c r="I104" s="185"/>
      <c r="J104" s="186">
        <f>ROUND(I104*H104,2)</f>
        <v>0</v>
      </c>
      <c r="K104" s="182" t="s">
        <v>143</v>
      </c>
      <c r="L104" s="58"/>
      <c r="M104" s="187" t="s">
        <v>24</v>
      </c>
      <c r="N104" s="188" t="s">
        <v>44</v>
      </c>
      <c r="O104" s="39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22" t="s">
        <v>144</v>
      </c>
      <c r="AT104" s="22" t="s">
        <v>139</v>
      </c>
      <c r="AU104" s="22" t="s">
        <v>81</v>
      </c>
      <c r="AY104" s="22" t="s">
        <v>138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81</v>
      </c>
      <c r="BK104" s="191">
        <f>ROUND(I104*H104,2)</f>
        <v>0</v>
      </c>
      <c r="BL104" s="22" t="s">
        <v>144</v>
      </c>
      <c r="BM104" s="22" t="s">
        <v>427</v>
      </c>
    </row>
    <row r="105" spans="2:65" s="1" customFormat="1" ht="38.25" customHeight="1">
      <c r="B105" s="38"/>
      <c r="C105" s="180" t="s">
        <v>179</v>
      </c>
      <c r="D105" s="180" t="s">
        <v>139</v>
      </c>
      <c r="E105" s="181" t="s">
        <v>428</v>
      </c>
      <c r="F105" s="182" t="s">
        <v>429</v>
      </c>
      <c r="G105" s="183" t="s">
        <v>192</v>
      </c>
      <c r="H105" s="184">
        <v>38.118000000000002</v>
      </c>
      <c r="I105" s="185"/>
      <c r="J105" s="186">
        <f>ROUND(I105*H105,2)</f>
        <v>0</v>
      </c>
      <c r="K105" s="182" t="s">
        <v>143</v>
      </c>
      <c r="L105" s="58"/>
      <c r="M105" s="187" t="s">
        <v>24</v>
      </c>
      <c r="N105" s="188" t="s">
        <v>44</v>
      </c>
      <c r="O105" s="39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AR105" s="22" t="s">
        <v>144</v>
      </c>
      <c r="AT105" s="22" t="s">
        <v>139</v>
      </c>
      <c r="AU105" s="22" t="s">
        <v>81</v>
      </c>
      <c r="AY105" s="22" t="s">
        <v>138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22" t="s">
        <v>81</v>
      </c>
      <c r="BK105" s="191">
        <f>ROUND(I105*H105,2)</f>
        <v>0</v>
      </c>
      <c r="BL105" s="22" t="s">
        <v>144</v>
      </c>
      <c r="BM105" s="22" t="s">
        <v>430</v>
      </c>
    </row>
    <row r="106" spans="2:65" s="1" customFormat="1" ht="38.25" customHeight="1">
      <c r="B106" s="38"/>
      <c r="C106" s="180" t="s">
        <v>183</v>
      </c>
      <c r="D106" s="180" t="s">
        <v>139</v>
      </c>
      <c r="E106" s="181" t="s">
        <v>431</v>
      </c>
      <c r="F106" s="182" t="s">
        <v>432</v>
      </c>
      <c r="G106" s="183" t="s">
        <v>192</v>
      </c>
      <c r="H106" s="184">
        <v>2.7</v>
      </c>
      <c r="I106" s="185"/>
      <c r="J106" s="186">
        <f>ROUND(I106*H106,2)</f>
        <v>0</v>
      </c>
      <c r="K106" s="182" t="s">
        <v>143</v>
      </c>
      <c r="L106" s="58"/>
      <c r="M106" s="187" t="s">
        <v>24</v>
      </c>
      <c r="N106" s="188" t="s">
        <v>44</v>
      </c>
      <c r="O106" s="3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22" t="s">
        <v>144</v>
      </c>
      <c r="AT106" s="22" t="s">
        <v>139</v>
      </c>
      <c r="AU106" s="22" t="s">
        <v>81</v>
      </c>
      <c r="AY106" s="22" t="s">
        <v>138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2" t="s">
        <v>81</v>
      </c>
      <c r="BK106" s="191">
        <f>ROUND(I106*H106,2)</f>
        <v>0</v>
      </c>
      <c r="BL106" s="22" t="s">
        <v>144</v>
      </c>
      <c r="BM106" s="22" t="s">
        <v>433</v>
      </c>
    </row>
    <row r="107" spans="2:65" s="1" customFormat="1" ht="38.25" customHeight="1">
      <c r="B107" s="38"/>
      <c r="C107" s="180" t="s">
        <v>189</v>
      </c>
      <c r="D107" s="180" t="s">
        <v>139</v>
      </c>
      <c r="E107" s="181" t="s">
        <v>250</v>
      </c>
      <c r="F107" s="182" t="s">
        <v>251</v>
      </c>
      <c r="G107" s="183" t="s">
        <v>192</v>
      </c>
      <c r="H107" s="184">
        <v>13.763</v>
      </c>
      <c r="I107" s="185"/>
      <c r="J107" s="186">
        <f>ROUND(I107*H107,2)</f>
        <v>0</v>
      </c>
      <c r="K107" s="182" t="s">
        <v>143</v>
      </c>
      <c r="L107" s="58"/>
      <c r="M107" s="187" t="s">
        <v>24</v>
      </c>
      <c r="N107" s="188" t="s">
        <v>44</v>
      </c>
      <c r="O107" s="39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22" t="s">
        <v>144</v>
      </c>
      <c r="AT107" s="22" t="s">
        <v>139</v>
      </c>
      <c r="AU107" s="22" t="s">
        <v>81</v>
      </c>
      <c r="AY107" s="22" t="s">
        <v>138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22" t="s">
        <v>81</v>
      </c>
      <c r="BK107" s="191">
        <f>ROUND(I107*H107,2)</f>
        <v>0</v>
      </c>
      <c r="BL107" s="22" t="s">
        <v>144</v>
      </c>
      <c r="BM107" s="22" t="s">
        <v>434</v>
      </c>
    </row>
    <row r="108" spans="2:65" s="12" customFormat="1">
      <c r="B108" s="215"/>
      <c r="C108" s="216"/>
      <c r="D108" s="194" t="s">
        <v>154</v>
      </c>
      <c r="E108" s="217" t="s">
        <v>24</v>
      </c>
      <c r="F108" s="218" t="s">
        <v>435</v>
      </c>
      <c r="G108" s="216"/>
      <c r="H108" s="217" t="s">
        <v>24</v>
      </c>
      <c r="I108" s="219"/>
      <c r="J108" s="216"/>
      <c r="K108" s="216"/>
      <c r="L108" s="220"/>
      <c r="M108" s="221"/>
      <c r="N108" s="222"/>
      <c r="O108" s="222"/>
      <c r="P108" s="222"/>
      <c r="Q108" s="222"/>
      <c r="R108" s="222"/>
      <c r="S108" s="222"/>
      <c r="T108" s="223"/>
      <c r="AT108" s="224" t="s">
        <v>154</v>
      </c>
      <c r="AU108" s="224" t="s">
        <v>81</v>
      </c>
      <c r="AV108" s="12" t="s">
        <v>81</v>
      </c>
      <c r="AW108" s="12" t="s">
        <v>36</v>
      </c>
      <c r="AX108" s="12" t="s">
        <v>73</v>
      </c>
      <c r="AY108" s="224" t="s">
        <v>138</v>
      </c>
    </row>
    <row r="109" spans="2:65" s="10" customFormat="1">
      <c r="B109" s="192"/>
      <c r="C109" s="193"/>
      <c r="D109" s="194" t="s">
        <v>154</v>
      </c>
      <c r="E109" s="195" t="s">
        <v>24</v>
      </c>
      <c r="F109" s="196" t="s">
        <v>436</v>
      </c>
      <c r="G109" s="193"/>
      <c r="H109" s="197">
        <v>13.763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154</v>
      </c>
      <c r="AU109" s="203" t="s">
        <v>81</v>
      </c>
      <c r="AV109" s="10" t="s">
        <v>83</v>
      </c>
      <c r="AW109" s="10" t="s">
        <v>36</v>
      </c>
      <c r="AX109" s="10" t="s">
        <v>81</v>
      </c>
      <c r="AY109" s="203" t="s">
        <v>138</v>
      </c>
    </row>
    <row r="110" spans="2:65" s="1" customFormat="1" ht="16.5" customHeight="1">
      <c r="B110" s="38"/>
      <c r="C110" s="180" t="s">
        <v>194</v>
      </c>
      <c r="D110" s="180" t="s">
        <v>139</v>
      </c>
      <c r="E110" s="181" t="s">
        <v>258</v>
      </c>
      <c r="F110" s="182" t="s">
        <v>259</v>
      </c>
      <c r="G110" s="183" t="s">
        <v>192</v>
      </c>
      <c r="H110" s="184">
        <v>13.763</v>
      </c>
      <c r="I110" s="185"/>
      <c r="J110" s="186">
        <f>ROUND(I110*H110,2)</f>
        <v>0</v>
      </c>
      <c r="K110" s="182" t="s">
        <v>143</v>
      </c>
      <c r="L110" s="58"/>
      <c r="M110" s="187" t="s">
        <v>24</v>
      </c>
      <c r="N110" s="188" t="s">
        <v>44</v>
      </c>
      <c r="O110" s="39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22" t="s">
        <v>144</v>
      </c>
      <c r="AT110" s="22" t="s">
        <v>139</v>
      </c>
      <c r="AU110" s="22" t="s">
        <v>81</v>
      </c>
      <c r="AY110" s="22" t="s">
        <v>138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22" t="s">
        <v>81</v>
      </c>
      <c r="BK110" s="191">
        <f>ROUND(I110*H110,2)</f>
        <v>0</v>
      </c>
      <c r="BL110" s="22" t="s">
        <v>144</v>
      </c>
      <c r="BM110" s="22" t="s">
        <v>437</v>
      </c>
    </row>
    <row r="111" spans="2:65" s="1" customFormat="1" ht="25.5" customHeight="1">
      <c r="B111" s="38"/>
      <c r="C111" s="180" t="s">
        <v>198</v>
      </c>
      <c r="D111" s="180" t="s">
        <v>139</v>
      </c>
      <c r="E111" s="181" t="s">
        <v>261</v>
      </c>
      <c r="F111" s="182" t="s">
        <v>227</v>
      </c>
      <c r="G111" s="183" t="s">
        <v>210</v>
      </c>
      <c r="H111" s="184">
        <v>13.763</v>
      </c>
      <c r="I111" s="185"/>
      <c r="J111" s="186">
        <f>ROUND(I111*H111,2)</f>
        <v>0</v>
      </c>
      <c r="K111" s="182" t="s">
        <v>143</v>
      </c>
      <c r="L111" s="58"/>
      <c r="M111" s="187" t="s">
        <v>24</v>
      </c>
      <c r="N111" s="188" t="s">
        <v>44</v>
      </c>
      <c r="O111" s="39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AR111" s="22" t="s">
        <v>144</v>
      </c>
      <c r="AT111" s="22" t="s">
        <v>139</v>
      </c>
      <c r="AU111" s="22" t="s">
        <v>81</v>
      </c>
      <c r="AY111" s="22" t="s">
        <v>138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2" t="s">
        <v>81</v>
      </c>
      <c r="BK111" s="191">
        <f>ROUND(I111*H111,2)</f>
        <v>0</v>
      </c>
      <c r="BL111" s="22" t="s">
        <v>144</v>
      </c>
      <c r="BM111" s="22" t="s">
        <v>438</v>
      </c>
    </row>
    <row r="112" spans="2:65" s="1" customFormat="1" ht="25.5" customHeight="1">
      <c r="B112" s="38"/>
      <c r="C112" s="180" t="s">
        <v>202</v>
      </c>
      <c r="D112" s="180" t="s">
        <v>139</v>
      </c>
      <c r="E112" s="181" t="s">
        <v>264</v>
      </c>
      <c r="F112" s="182" t="s">
        <v>265</v>
      </c>
      <c r="G112" s="183" t="s">
        <v>192</v>
      </c>
      <c r="H112" s="184">
        <v>26.353999999999999</v>
      </c>
      <c r="I112" s="185"/>
      <c r="J112" s="186">
        <f>ROUND(I112*H112,2)</f>
        <v>0</v>
      </c>
      <c r="K112" s="182" t="s">
        <v>143</v>
      </c>
      <c r="L112" s="58"/>
      <c r="M112" s="187" t="s">
        <v>24</v>
      </c>
      <c r="N112" s="188" t="s">
        <v>44</v>
      </c>
      <c r="O112" s="39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22" t="s">
        <v>144</v>
      </c>
      <c r="AT112" s="22" t="s">
        <v>139</v>
      </c>
      <c r="AU112" s="22" t="s">
        <v>81</v>
      </c>
      <c r="AY112" s="22" t="s">
        <v>138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2" t="s">
        <v>81</v>
      </c>
      <c r="BK112" s="191">
        <f>ROUND(I112*H112,2)</f>
        <v>0</v>
      </c>
      <c r="BL112" s="22" t="s">
        <v>144</v>
      </c>
      <c r="BM112" s="22" t="s">
        <v>439</v>
      </c>
    </row>
    <row r="113" spans="2:65" s="12" customFormat="1">
      <c r="B113" s="215"/>
      <c r="C113" s="216"/>
      <c r="D113" s="194" t="s">
        <v>154</v>
      </c>
      <c r="E113" s="217" t="s">
        <v>24</v>
      </c>
      <c r="F113" s="218" t="s">
        <v>1201</v>
      </c>
      <c r="G113" s="216"/>
      <c r="H113" s="217" t="s">
        <v>24</v>
      </c>
      <c r="I113" s="219"/>
      <c r="J113" s="216"/>
      <c r="K113" s="216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154</v>
      </c>
      <c r="AU113" s="224" t="s">
        <v>81</v>
      </c>
      <c r="AV113" s="12" t="s">
        <v>81</v>
      </c>
      <c r="AW113" s="12" t="s">
        <v>36</v>
      </c>
      <c r="AX113" s="12" t="s">
        <v>73</v>
      </c>
      <c r="AY113" s="224" t="s">
        <v>138</v>
      </c>
    </row>
    <row r="114" spans="2:65" s="10" customFormat="1">
      <c r="B114" s="192"/>
      <c r="C114" s="193"/>
      <c r="D114" s="194" t="s">
        <v>154</v>
      </c>
      <c r="E114" s="195" t="s">
        <v>24</v>
      </c>
      <c r="F114" s="196" t="s">
        <v>440</v>
      </c>
      <c r="G114" s="193"/>
      <c r="H114" s="197">
        <v>26.353999999999999</v>
      </c>
      <c r="I114" s="198"/>
      <c r="J114" s="193"/>
      <c r="K114" s="193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154</v>
      </c>
      <c r="AU114" s="203" t="s">
        <v>81</v>
      </c>
      <c r="AV114" s="10" t="s">
        <v>83</v>
      </c>
      <c r="AW114" s="10" t="s">
        <v>36</v>
      </c>
      <c r="AX114" s="10" t="s">
        <v>81</v>
      </c>
      <c r="AY114" s="203" t="s">
        <v>138</v>
      </c>
    </row>
    <row r="115" spans="2:65" s="1" customFormat="1" ht="38.25" customHeight="1">
      <c r="B115" s="38"/>
      <c r="C115" s="180" t="s">
        <v>10</v>
      </c>
      <c r="D115" s="180" t="s">
        <v>139</v>
      </c>
      <c r="E115" s="181" t="s">
        <v>441</v>
      </c>
      <c r="F115" s="182" t="s">
        <v>442</v>
      </c>
      <c r="G115" s="183" t="s">
        <v>192</v>
      </c>
      <c r="H115" s="184">
        <v>11.363</v>
      </c>
      <c r="I115" s="185"/>
      <c r="J115" s="186">
        <f>ROUND(I115*H115,2)</f>
        <v>0</v>
      </c>
      <c r="K115" s="182" t="s">
        <v>143</v>
      </c>
      <c r="L115" s="58"/>
      <c r="M115" s="187" t="s">
        <v>24</v>
      </c>
      <c r="N115" s="188" t="s">
        <v>44</v>
      </c>
      <c r="O115" s="3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22" t="s">
        <v>144</v>
      </c>
      <c r="AT115" s="22" t="s">
        <v>139</v>
      </c>
      <c r="AU115" s="22" t="s">
        <v>81</v>
      </c>
      <c r="AY115" s="22" t="s">
        <v>138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2" t="s">
        <v>81</v>
      </c>
      <c r="BK115" s="191">
        <f>ROUND(I115*H115,2)</f>
        <v>0</v>
      </c>
      <c r="BL115" s="22" t="s">
        <v>144</v>
      </c>
      <c r="BM115" s="22" t="s">
        <v>443</v>
      </c>
    </row>
    <row r="116" spans="2:65" s="10" customFormat="1">
      <c r="B116" s="192"/>
      <c r="C116" s="193"/>
      <c r="D116" s="194" t="s">
        <v>154</v>
      </c>
      <c r="E116" s="195" t="s">
        <v>24</v>
      </c>
      <c r="F116" s="196" t="s">
        <v>444</v>
      </c>
      <c r="G116" s="193"/>
      <c r="H116" s="197">
        <v>12</v>
      </c>
      <c r="I116" s="198"/>
      <c r="J116" s="193"/>
      <c r="K116" s="193"/>
      <c r="L116" s="199"/>
      <c r="M116" s="200"/>
      <c r="N116" s="201"/>
      <c r="O116" s="201"/>
      <c r="P116" s="201"/>
      <c r="Q116" s="201"/>
      <c r="R116" s="201"/>
      <c r="S116" s="201"/>
      <c r="T116" s="202"/>
      <c r="AT116" s="203" t="s">
        <v>154</v>
      </c>
      <c r="AU116" s="203" t="s">
        <v>81</v>
      </c>
      <c r="AV116" s="10" t="s">
        <v>83</v>
      </c>
      <c r="AW116" s="10" t="s">
        <v>36</v>
      </c>
      <c r="AX116" s="10" t="s">
        <v>73</v>
      </c>
      <c r="AY116" s="203" t="s">
        <v>138</v>
      </c>
    </row>
    <row r="117" spans="2:65" s="10" customFormat="1">
      <c r="B117" s="192"/>
      <c r="C117" s="193"/>
      <c r="D117" s="194" t="s">
        <v>154</v>
      </c>
      <c r="E117" s="195" t="s">
        <v>24</v>
      </c>
      <c r="F117" s="196" t="s">
        <v>445</v>
      </c>
      <c r="G117" s="193"/>
      <c r="H117" s="197">
        <v>-9.4E-2</v>
      </c>
      <c r="I117" s="198"/>
      <c r="J117" s="193"/>
      <c r="K117" s="193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154</v>
      </c>
      <c r="AU117" s="203" t="s">
        <v>81</v>
      </c>
      <c r="AV117" s="10" t="s">
        <v>83</v>
      </c>
      <c r="AW117" s="10" t="s">
        <v>36</v>
      </c>
      <c r="AX117" s="10" t="s">
        <v>73</v>
      </c>
      <c r="AY117" s="203" t="s">
        <v>138</v>
      </c>
    </row>
    <row r="118" spans="2:65" s="10" customFormat="1">
      <c r="B118" s="192"/>
      <c r="C118" s="193"/>
      <c r="D118" s="194" t="s">
        <v>154</v>
      </c>
      <c r="E118" s="195" t="s">
        <v>24</v>
      </c>
      <c r="F118" s="196" t="s">
        <v>446</v>
      </c>
      <c r="G118" s="193"/>
      <c r="H118" s="197">
        <v>-0.54300000000000004</v>
      </c>
      <c r="I118" s="198"/>
      <c r="J118" s="193"/>
      <c r="K118" s="193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154</v>
      </c>
      <c r="AU118" s="203" t="s">
        <v>81</v>
      </c>
      <c r="AV118" s="10" t="s">
        <v>83</v>
      </c>
      <c r="AW118" s="10" t="s">
        <v>36</v>
      </c>
      <c r="AX118" s="10" t="s">
        <v>73</v>
      </c>
      <c r="AY118" s="203" t="s">
        <v>138</v>
      </c>
    </row>
    <row r="119" spans="2:65" s="11" customFormat="1">
      <c r="B119" s="204"/>
      <c r="C119" s="205"/>
      <c r="D119" s="194" t="s">
        <v>154</v>
      </c>
      <c r="E119" s="206" t="s">
        <v>24</v>
      </c>
      <c r="F119" s="207" t="s">
        <v>157</v>
      </c>
      <c r="G119" s="205"/>
      <c r="H119" s="208">
        <v>11.363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154</v>
      </c>
      <c r="AU119" s="214" t="s">
        <v>81</v>
      </c>
      <c r="AV119" s="11" t="s">
        <v>144</v>
      </c>
      <c r="AW119" s="11" t="s">
        <v>36</v>
      </c>
      <c r="AX119" s="11" t="s">
        <v>81</v>
      </c>
      <c r="AY119" s="214" t="s">
        <v>138</v>
      </c>
    </row>
    <row r="120" spans="2:65" s="1" customFormat="1" ht="16.5" customHeight="1">
      <c r="B120" s="38"/>
      <c r="C120" s="229" t="s">
        <v>212</v>
      </c>
      <c r="D120" s="229" t="s">
        <v>305</v>
      </c>
      <c r="E120" s="230" t="s">
        <v>447</v>
      </c>
      <c r="F120" s="231" t="s">
        <v>448</v>
      </c>
      <c r="G120" s="232" t="s">
        <v>210</v>
      </c>
      <c r="H120" s="233">
        <v>22.725999999999999</v>
      </c>
      <c r="I120" s="234"/>
      <c r="J120" s="235">
        <f>ROUND(I120*H120,2)</f>
        <v>0</v>
      </c>
      <c r="K120" s="231" t="s">
        <v>143</v>
      </c>
      <c r="L120" s="236"/>
      <c r="M120" s="237" t="s">
        <v>24</v>
      </c>
      <c r="N120" s="238" t="s">
        <v>44</v>
      </c>
      <c r="O120" s="39"/>
      <c r="P120" s="189">
        <f>O120*H120</f>
        <v>0</v>
      </c>
      <c r="Q120" s="189">
        <v>1</v>
      </c>
      <c r="R120" s="189">
        <f>Q120*H120</f>
        <v>22.725999999999999</v>
      </c>
      <c r="S120" s="189">
        <v>0</v>
      </c>
      <c r="T120" s="190">
        <f>S120*H120</f>
        <v>0</v>
      </c>
      <c r="AR120" s="22" t="s">
        <v>175</v>
      </c>
      <c r="AT120" s="22" t="s">
        <v>305</v>
      </c>
      <c r="AU120" s="22" t="s">
        <v>81</v>
      </c>
      <c r="AY120" s="22" t="s">
        <v>138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22" t="s">
        <v>81</v>
      </c>
      <c r="BK120" s="191">
        <f>ROUND(I120*H120,2)</f>
        <v>0</v>
      </c>
      <c r="BL120" s="22" t="s">
        <v>144</v>
      </c>
      <c r="BM120" s="22" t="s">
        <v>449</v>
      </c>
    </row>
    <row r="121" spans="2:65" s="10" customFormat="1">
      <c r="B121" s="192"/>
      <c r="C121" s="193"/>
      <c r="D121" s="194" t="s">
        <v>154</v>
      </c>
      <c r="E121" s="193"/>
      <c r="F121" s="196" t="s">
        <v>450</v>
      </c>
      <c r="G121" s="193"/>
      <c r="H121" s="197">
        <v>22.725999999999999</v>
      </c>
      <c r="I121" s="198"/>
      <c r="J121" s="193"/>
      <c r="K121" s="193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154</v>
      </c>
      <c r="AU121" s="203" t="s">
        <v>81</v>
      </c>
      <c r="AV121" s="10" t="s">
        <v>83</v>
      </c>
      <c r="AW121" s="10" t="s">
        <v>6</v>
      </c>
      <c r="AX121" s="10" t="s">
        <v>81</v>
      </c>
      <c r="AY121" s="203" t="s">
        <v>138</v>
      </c>
    </row>
    <row r="122" spans="2:65" s="9" customFormat="1" ht="37.35" customHeight="1">
      <c r="B122" s="166"/>
      <c r="C122" s="167"/>
      <c r="D122" s="168" t="s">
        <v>72</v>
      </c>
      <c r="E122" s="169" t="s">
        <v>144</v>
      </c>
      <c r="F122" s="169" t="s">
        <v>451</v>
      </c>
      <c r="G122" s="167"/>
      <c r="H122" s="167"/>
      <c r="I122" s="170"/>
      <c r="J122" s="171">
        <f>BK122</f>
        <v>0</v>
      </c>
      <c r="K122" s="167"/>
      <c r="L122" s="172"/>
      <c r="M122" s="173"/>
      <c r="N122" s="174"/>
      <c r="O122" s="174"/>
      <c r="P122" s="175">
        <f>SUM(P123:P124)</f>
        <v>0</v>
      </c>
      <c r="Q122" s="174"/>
      <c r="R122" s="175">
        <f>SUM(R123:R124)</f>
        <v>0</v>
      </c>
      <c r="S122" s="174"/>
      <c r="T122" s="176">
        <f>SUM(T123:T124)</f>
        <v>0</v>
      </c>
      <c r="AR122" s="177" t="s">
        <v>81</v>
      </c>
      <c r="AT122" s="178" t="s">
        <v>72</v>
      </c>
      <c r="AU122" s="178" t="s">
        <v>73</v>
      </c>
      <c r="AY122" s="177" t="s">
        <v>138</v>
      </c>
      <c r="BK122" s="179">
        <f>SUM(BK123:BK124)</f>
        <v>0</v>
      </c>
    </row>
    <row r="123" spans="2:65" s="1" customFormat="1" ht="25.5" customHeight="1">
      <c r="B123" s="38"/>
      <c r="C123" s="180">
        <v>17</v>
      </c>
      <c r="D123" s="180" t="s">
        <v>139</v>
      </c>
      <c r="E123" s="181" t="s">
        <v>452</v>
      </c>
      <c r="F123" s="182" t="s">
        <v>453</v>
      </c>
      <c r="G123" s="183" t="s">
        <v>192</v>
      </c>
      <c r="H123" s="184">
        <v>2.4</v>
      </c>
      <c r="I123" s="185"/>
      <c r="J123" s="186">
        <f>ROUND(I123*H123,2)</f>
        <v>0</v>
      </c>
      <c r="K123" s="182" t="s">
        <v>143</v>
      </c>
      <c r="L123" s="58"/>
      <c r="M123" s="187" t="s">
        <v>24</v>
      </c>
      <c r="N123" s="188" t="s">
        <v>44</v>
      </c>
      <c r="O123" s="39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22" t="s">
        <v>144</v>
      </c>
      <c r="AT123" s="22" t="s">
        <v>139</v>
      </c>
      <c r="AU123" s="22" t="s">
        <v>81</v>
      </c>
      <c r="AY123" s="22" t="s">
        <v>138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22" t="s">
        <v>81</v>
      </c>
      <c r="BK123" s="191">
        <f>ROUND(I123*H123,2)</f>
        <v>0</v>
      </c>
      <c r="BL123" s="22" t="s">
        <v>144</v>
      </c>
      <c r="BM123" s="22" t="s">
        <v>454</v>
      </c>
    </row>
    <row r="124" spans="2:65" s="10" customFormat="1">
      <c r="B124" s="192"/>
      <c r="C124" s="193"/>
      <c r="D124" s="194" t="s">
        <v>154</v>
      </c>
      <c r="E124" s="195" t="s">
        <v>24</v>
      </c>
      <c r="F124" s="196" t="s">
        <v>455</v>
      </c>
      <c r="G124" s="193"/>
      <c r="H124" s="197">
        <v>2.4</v>
      </c>
      <c r="I124" s="198"/>
      <c r="J124" s="193"/>
      <c r="K124" s="193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154</v>
      </c>
      <c r="AU124" s="203" t="s">
        <v>81</v>
      </c>
      <c r="AV124" s="10" t="s">
        <v>83</v>
      </c>
      <c r="AW124" s="10" t="s">
        <v>36</v>
      </c>
      <c r="AX124" s="10" t="s">
        <v>81</v>
      </c>
      <c r="AY124" s="203" t="s">
        <v>138</v>
      </c>
    </row>
    <row r="125" spans="2:65" s="9" customFormat="1" ht="37.35" customHeight="1">
      <c r="B125" s="166"/>
      <c r="C125" s="167"/>
      <c r="D125" s="168" t="s">
        <v>72</v>
      </c>
      <c r="E125" s="169" t="s">
        <v>175</v>
      </c>
      <c r="F125" s="169" t="s">
        <v>456</v>
      </c>
      <c r="G125" s="167"/>
      <c r="H125" s="167"/>
      <c r="I125" s="170"/>
      <c r="J125" s="171">
        <f>BK125</f>
        <v>0</v>
      </c>
      <c r="K125" s="167"/>
      <c r="L125" s="172"/>
      <c r="M125" s="173"/>
      <c r="N125" s="174"/>
      <c r="O125" s="174"/>
      <c r="P125" s="175">
        <f>SUM(P126:P150)</f>
        <v>0</v>
      </c>
      <c r="Q125" s="174"/>
      <c r="R125" s="175">
        <f>SUM(R126:R150)</f>
        <v>2.3380450000000002</v>
      </c>
      <c r="S125" s="174"/>
      <c r="T125" s="176">
        <f>SUM(T126:T150)</f>
        <v>0</v>
      </c>
      <c r="AR125" s="177" t="s">
        <v>81</v>
      </c>
      <c r="AT125" s="178" t="s">
        <v>72</v>
      </c>
      <c r="AU125" s="178" t="s">
        <v>73</v>
      </c>
      <c r="AY125" s="177" t="s">
        <v>138</v>
      </c>
      <c r="BK125" s="179">
        <f>SUM(BK126:BK150)</f>
        <v>0</v>
      </c>
    </row>
    <row r="126" spans="2:65" s="1" customFormat="1" ht="25.5" customHeight="1">
      <c r="B126" s="38"/>
      <c r="C126" s="180">
        <v>18</v>
      </c>
      <c r="D126" s="180" t="s">
        <v>139</v>
      </c>
      <c r="E126" s="181" t="s">
        <v>457</v>
      </c>
      <c r="F126" s="182" t="s">
        <v>458</v>
      </c>
      <c r="G126" s="183" t="s">
        <v>186</v>
      </c>
      <c r="H126" s="184">
        <v>34.5</v>
      </c>
      <c r="I126" s="185"/>
      <c r="J126" s="186">
        <f>ROUND(I126*H126,2)</f>
        <v>0</v>
      </c>
      <c r="K126" s="182" t="s">
        <v>143</v>
      </c>
      <c r="L126" s="58"/>
      <c r="M126" s="187" t="s">
        <v>24</v>
      </c>
      <c r="N126" s="188" t="s">
        <v>44</v>
      </c>
      <c r="O126" s="39"/>
      <c r="P126" s="189">
        <f>O126*H126</f>
        <v>0</v>
      </c>
      <c r="Q126" s="189">
        <v>2.6800000000000001E-3</v>
      </c>
      <c r="R126" s="189">
        <f>Q126*H126</f>
        <v>9.2460000000000001E-2</v>
      </c>
      <c r="S126" s="189">
        <v>0</v>
      </c>
      <c r="T126" s="190">
        <f>S126*H126</f>
        <v>0</v>
      </c>
      <c r="AR126" s="22" t="s">
        <v>144</v>
      </c>
      <c r="AT126" s="22" t="s">
        <v>139</v>
      </c>
      <c r="AU126" s="22" t="s">
        <v>81</v>
      </c>
      <c r="AY126" s="22" t="s">
        <v>138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2" t="s">
        <v>81</v>
      </c>
      <c r="BK126" s="191">
        <f>ROUND(I126*H126,2)</f>
        <v>0</v>
      </c>
      <c r="BL126" s="22" t="s">
        <v>144</v>
      </c>
      <c r="BM126" s="22" t="s">
        <v>459</v>
      </c>
    </row>
    <row r="127" spans="2:65" s="10" customFormat="1">
      <c r="B127" s="192"/>
      <c r="C127" s="193"/>
      <c r="D127" s="194" t="s">
        <v>154</v>
      </c>
      <c r="E127" s="195" t="s">
        <v>24</v>
      </c>
      <c r="F127" s="196" t="s">
        <v>460</v>
      </c>
      <c r="G127" s="193"/>
      <c r="H127" s="197">
        <v>34.5</v>
      </c>
      <c r="I127" s="198"/>
      <c r="J127" s="193"/>
      <c r="K127" s="193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154</v>
      </c>
      <c r="AU127" s="203" t="s">
        <v>81</v>
      </c>
      <c r="AV127" s="10" t="s">
        <v>83</v>
      </c>
      <c r="AW127" s="10" t="s">
        <v>36</v>
      </c>
      <c r="AX127" s="10" t="s">
        <v>81</v>
      </c>
      <c r="AY127" s="203" t="s">
        <v>138</v>
      </c>
    </row>
    <row r="128" spans="2:65" s="1" customFormat="1" ht="25.5" customHeight="1">
      <c r="B128" s="38"/>
      <c r="C128" s="180">
        <v>19</v>
      </c>
      <c r="D128" s="180" t="s">
        <v>139</v>
      </c>
      <c r="E128" s="181" t="s">
        <v>461</v>
      </c>
      <c r="F128" s="182" t="s">
        <v>462</v>
      </c>
      <c r="G128" s="183" t="s">
        <v>186</v>
      </c>
      <c r="H128" s="184">
        <v>3</v>
      </c>
      <c r="I128" s="185"/>
      <c r="J128" s="186">
        <f t="shared" ref="J128:J150" si="0">ROUND(I128*H128,2)</f>
        <v>0</v>
      </c>
      <c r="K128" s="182" t="s">
        <v>143</v>
      </c>
      <c r="L128" s="58"/>
      <c r="M128" s="187" t="s">
        <v>24</v>
      </c>
      <c r="N128" s="188" t="s">
        <v>44</v>
      </c>
      <c r="O128" s="39"/>
      <c r="P128" s="189">
        <f t="shared" ref="P128:P150" si="1">O128*H128</f>
        <v>0</v>
      </c>
      <c r="Q128" s="189">
        <v>4.2700000000000004E-3</v>
      </c>
      <c r="R128" s="189">
        <f t="shared" ref="R128:R150" si="2">Q128*H128</f>
        <v>1.2810000000000002E-2</v>
      </c>
      <c r="S128" s="189">
        <v>0</v>
      </c>
      <c r="T128" s="190">
        <f t="shared" ref="T128:T150" si="3">S128*H128</f>
        <v>0</v>
      </c>
      <c r="AR128" s="22" t="s">
        <v>144</v>
      </c>
      <c r="AT128" s="22" t="s">
        <v>139</v>
      </c>
      <c r="AU128" s="22" t="s">
        <v>81</v>
      </c>
      <c r="AY128" s="22" t="s">
        <v>138</v>
      </c>
      <c r="BE128" s="191">
        <f t="shared" ref="BE128:BE150" si="4">IF(N128="základní",J128,0)</f>
        <v>0</v>
      </c>
      <c r="BF128" s="191">
        <f t="shared" ref="BF128:BF150" si="5">IF(N128="snížená",J128,0)</f>
        <v>0</v>
      </c>
      <c r="BG128" s="191">
        <f t="shared" ref="BG128:BG150" si="6">IF(N128="zákl. přenesená",J128,0)</f>
        <v>0</v>
      </c>
      <c r="BH128" s="191">
        <f t="shared" ref="BH128:BH150" si="7">IF(N128="sníž. přenesená",J128,0)</f>
        <v>0</v>
      </c>
      <c r="BI128" s="191">
        <f t="shared" ref="BI128:BI150" si="8">IF(N128="nulová",J128,0)</f>
        <v>0</v>
      </c>
      <c r="BJ128" s="22" t="s">
        <v>81</v>
      </c>
      <c r="BK128" s="191">
        <f t="shared" ref="BK128:BK150" si="9">ROUND(I128*H128,2)</f>
        <v>0</v>
      </c>
      <c r="BL128" s="22" t="s">
        <v>144</v>
      </c>
      <c r="BM128" s="22" t="s">
        <v>463</v>
      </c>
    </row>
    <row r="129" spans="2:65" s="1" customFormat="1" ht="25.5" customHeight="1">
      <c r="B129" s="38"/>
      <c r="C129" s="180">
        <v>20</v>
      </c>
      <c r="D129" s="180" t="s">
        <v>139</v>
      </c>
      <c r="E129" s="181" t="s">
        <v>464</v>
      </c>
      <c r="F129" s="182" t="s">
        <v>465</v>
      </c>
      <c r="G129" s="183" t="s">
        <v>148</v>
      </c>
      <c r="H129" s="184">
        <v>5</v>
      </c>
      <c r="I129" s="185"/>
      <c r="J129" s="186">
        <f t="shared" si="0"/>
        <v>0</v>
      </c>
      <c r="K129" s="182" t="s">
        <v>143</v>
      </c>
      <c r="L129" s="58"/>
      <c r="M129" s="187" t="s">
        <v>24</v>
      </c>
      <c r="N129" s="188" t="s">
        <v>44</v>
      </c>
      <c r="O129" s="39"/>
      <c r="P129" s="189">
        <f t="shared" si="1"/>
        <v>0</v>
      </c>
      <c r="Q129" s="189">
        <v>0</v>
      </c>
      <c r="R129" s="189">
        <f t="shared" si="2"/>
        <v>0</v>
      </c>
      <c r="S129" s="189">
        <v>0</v>
      </c>
      <c r="T129" s="190">
        <f t="shared" si="3"/>
        <v>0</v>
      </c>
      <c r="AR129" s="22" t="s">
        <v>144</v>
      </c>
      <c r="AT129" s="22" t="s">
        <v>139</v>
      </c>
      <c r="AU129" s="22" t="s">
        <v>81</v>
      </c>
      <c r="AY129" s="22" t="s">
        <v>138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22" t="s">
        <v>81</v>
      </c>
      <c r="BK129" s="191">
        <f t="shared" si="9"/>
        <v>0</v>
      </c>
      <c r="BL129" s="22" t="s">
        <v>144</v>
      </c>
      <c r="BM129" s="22" t="s">
        <v>466</v>
      </c>
    </row>
    <row r="130" spans="2:65" s="1" customFormat="1" ht="16.5" customHeight="1">
      <c r="B130" s="38"/>
      <c r="C130" s="229">
        <v>21</v>
      </c>
      <c r="D130" s="229" t="s">
        <v>305</v>
      </c>
      <c r="E130" s="230" t="s">
        <v>467</v>
      </c>
      <c r="F130" s="231" t="s">
        <v>468</v>
      </c>
      <c r="G130" s="232" t="s">
        <v>148</v>
      </c>
      <c r="H130" s="233">
        <v>1</v>
      </c>
      <c r="I130" s="234"/>
      <c r="J130" s="235">
        <f t="shared" si="0"/>
        <v>0</v>
      </c>
      <c r="K130" s="231" t="s">
        <v>143</v>
      </c>
      <c r="L130" s="236"/>
      <c r="M130" s="237" t="s">
        <v>24</v>
      </c>
      <c r="N130" s="238" t="s">
        <v>44</v>
      </c>
      <c r="O130" s="39"/>
      <c r="P130" s="189">
        <f t="shared" si="1"/>
        <v>0</v>
      </c>
      <c r="Q130" s="189">
        <v>1.48E-3</v>
      </c>
      <c r="R130" s="189">
        <f t="shared" si="2"/>
        <v>1.48E-3</v>
      </c>
      <c r="S130" s="189">
        <v>0</v>
      </c>
      <c r="T130" s="190">
        <f t="shared" si="3"/>
        <v>0</v>
      </c>
      <c r="AR130" s="22" t="s">
        <v>175</v>
      </c>
      <c r="AT130" s="22" t="s">
        <v>305</v>
      </c>
      <c r="AU130" s="22" t="s">
        <v>81</v>
      </c>
      <c r="AY130" s="22" t="s">
        <v>138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22" t="s">
        <v>81</v>
      </c>
      <c r="BK130" s="191">
        <f t="shared" si="9"/>
        <v>0</v>
      </c>
      <c r="BL130" s="22" t="s">
        <v>144</v>
      </c>
      <c r="BM130" s="22" t="s">
        <v>469</v>
      </c>
    </row>
    <row r="131" spans="2:65" s="1" customFormat="1" ht="16.5" customHeight="1">
      <c r="B131" s="38"/>
      <c r="C131" s="229">
        <v>22</v>
      </c>
      <c r="D131" s="229" t="s">
        <v>305</v>
      </c>
      <c r="E131" s="230" t="s">
        <v>470</v>
      </c>
      <c r="F131" s="231" t="s">
        <v>471</v>
      </c>
      <c r="G131" s="232" t="s">
        <v>148</v>
      </c>
      <c r="H131" s="233">
        <v>1</v>
      </c>
      <c r="I131" s="234"/>
      <c r="J131" s="235">
        <f t="shared" si="0"/>
        <v>0</v>
      </c>
      <c r="K131" s="231" t="s">
        <v>143</v>
      </c>
      <c r="L131" s="236"/>
      <c r="M131" s="237" t="s">
        <v>24</v>
      </c>
      <c r="N131" s="238" t="s">
        <v>44</v>
      </c>
      <c r="O131" s="39"/>
      <c r="P131" s="189">
        <f t="shared" si="1"/>
        <v>0</v>
      </c>
      <c r="Q131" s="189">
        <v>7.7999999999999999E-4</v>
      </c>
      <c r="R131" s="189">
        <f t="shared" si="2"/>
        <v>7.7999999999999999E-4</v>
      </c>
      <c r="S131" s="189">
        <v>0</v>
      </c>
      <c r="T131" s="190">
        <f t="shared" si="3"/>
        <v>0</v>
      </c>
      <c r="AR131" s="22" t="s">
        <v>175</v>
      </c>
      <c r="AT131" s="22" t="s">
        <v>305</v>
      </c>
      <c r="AU131" s="22" t="s">
        <v>81</v>
      </c>
      <c r="AY131" s="22" t="s">
        <v>138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22" t="s">
        <v>81</v>
      </c>
      <c r="BK131" s="191">
        <f t="shared" si="9"/>
        <v>0</v>
      </c>
      <c r="BL131" s="22" t="s">
        <v>144</v>
      </c>
      <c r="BM131" s="22" t="s">
        <v>472</v>
      </c>
    </row>
    <row r="132" spans="2:65" s="1" customFormat="1" ht="27.75" customHeight="1">
      <c r="B132" s="38"/>
      <c r="C132" s="229">
        <v>23</v>
      </c>
      <c r="D132" s="229" t="s">
        <v>305</v>
      </c>
      <c r="E132" s="230" t="s">
        <v>473</v>
      </c>
      <c r="F132" s="231" t="s">
        <v>474</v>
      </c>
      <c r="G132" s="232" t="s">
        <v>475</v>
      </c>
      <c r="H132" s="233">
        <v>3</v>
      </c>
      <c r="I132" s="234"/>
      <c r="J132" s="235">
        <f t="shared" si="0"/>
        <v>0</v>
      </c>
      <c r="K132" s="231" t="s">
        <v>24</v>
      </c>
      <c r="L132" s="236"/>
      <c r="M132" s="237" t="s">
        <v>24</v>
      </c>
      <c r="N132" s="238" t="s">
        <v>44</v>
      </c>
      <c r="O132" s="39"/>
      <c r="P132" s="189">
        <f t="shared" si="1"/>
        <v>0</v>
      </c>
      <c r="Q132" s="189">
        <v>0</v>
      </c>
      <c r="R132" s="189">
        <f t="shared" si="2"/>
        <v>0</v>
      </c>
      <c r="S132" s="189">
        <v>0</v>
      </c>
      <c r="T132" s="190">
        <f t="shared" si="3"/>
        <v>0</v>
      </c>
      <c r="AR132" s="22" t="s">
        <v>175</v>
      </c>
      <c r="AT132" s="22" t="s">
        <v>305</v>
      </c>
      <c r="AU132" s="22" t="s">
        <v>81</v>
      </c>
      <c r="AY132" s="22" t="s">
        <v>138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22" t="s">
        <v>81</v>
      </c>
      <c r="BK132" s="191">
        <f t="shared" si="9"/>
        <v>0</v>
      </c>
      <c r="BL132" s="22" t="s">
        <v>144</v>
      </c>
      <c r="BM132" s="22" t="s">
        <v>476</v>
      </c>
    </row>
    <row r="133" spans="2:65" s="1" customFormat="1" ht="25.5" customHeight="1">
      <c r="B133" s="38"/>
      <c r="C133" s="180">
        <v>24</v>
      </c>
      <c r="D133" s="180" t="s">
        <v>139</v>
      </c>
      <c r="E133" s="181" t="s">
        <v>477</v>
      </c>
      <c r="F133" s="182" t="s">
        <v>478</v>
      </c>
      <c r="G133" s="183" t="s">
        <v>148</v>
      </c>
      <c r="H133" s="184">
        <v>4</v>
      </c>
      <c r="I133" s="185"/>
      <c r="J133" s="186">
        <f t="shared" si="0"/>
        <v>0</v>
      </c>
      <c r="K133" s="182" t="s">
        <v>143</v>
      </c>
      <c r="L133" s="58"/>
      <c r="M133" s="187" t="s">
        <v>24</v>
      </c>
      <c r="N133" s="188" t="s">
        <v>44</v>
      </c>
      <c r="O133" s="39"/>
      <c r="P133" s="189">
        <f t="shared" si="1"/>
        <v>0</v>
      </c>
      <c r="Q133" s="189">
        <v>1.0000000000000001E-5</v>
      </c>
      <c r="R133" s="189">
        <f t="shared" si="2"/>
        <v>4.0000000000000003E-5</v>
      </c>
      <c r="S133" s="189">
        <v>0</v>
      </c>
      <c r="T133" s="190">
        <f t="shared" si="3"/>
        <v>0</v>
      </c>
      <c r="AR133" s="22" t="s">
        <v>144</v>
      </c>
      <c r="AT133" s="22" t="s">
        <v>139</v>
      </c>
      <c r="AU133" s="22" t="s">
        <v>81</v>
      </c>
      <c r="AY133" s="22" t="s">
        <v>138</v>
      </c>
      <c r="BE133" s="191">
        <f t="shared" si="4"/>
        <v>0</v>
      </c>
      <c r="BF133" s="191">
        <f t="shared" si="5"/>
        <v>0</v>
      </c>
      <c r="BG133" s="191">
        <f t="shared" si="6"/>
        <v>0</v>
      </c>
      <c r="BH133" s="191">
        <f t="shared" si="7"/>
        <v>0</v>
      </c>
      <c r="BI133" s="191">
        <f t="shared" si="8"/>
        <v>0</v>
      </c>
      <c r="BJ133" s="22" t="s">
        <v>81</v>
      </c>
      <c r="BK133" s="191">
        <f t="shared" si="9"/>
        <v>0</v>
      </c>
      <c r="BL133" s="22" t="s">
        <v>144</v>
      </c>
      <c r="BM133" s="22" t="s">
        <v>479</v>
      </c>
    </row>
    <row r="134" spans="2:65" s="1" customFormat="1" ht="16.5" customHeight="1">
      <c r="B134" s="38"/>
      <c r="C134" s="229">
        <v>25</v>
      </c>
      <c r="D134" s="229" t="s">
        <v>305</v>
      </c>
      <c r="E134" s="230" t="s">
        <v>480</v>
      </c>
      <c r="F134" s="231" t="s">
        <v>481</v>
      </c>
      <c r="G134" s="232" t="s">
        <v>148</v>
      </c>
      <c r="H134" s="233">
        <v>1</v>
      </c>
      <c r="I134" s="234"/>
      <c r="J134" s="235">
        <f t="shared" si="0"/>
        <v>0</v>
      </c>
      <c r="K134" s="231" t="s">
        <v>143</v>
      </c>
      <c r="L134" s="236"/>
      <c r="M134" s="237" t="s">
        <v>24</v>
      </c>
      <c r="N134" s="238" t="s">
        <v>44</v>
      </c>
      <c r="O134" s="39"/>
      <c r="P134" s="189">
        <f t="shared" si="1"/>
        <v>0</v>
      </c>
      <c r="Q134" s="189">
        <v>1.2099999999999999E-3</v>
      </c>
      <c r="R134" s="189">
        <f t="shared" si="2"/>
        <v>1.2099999999999999E-3</v>
      </c>
      <c r="S134" s="189">
        <v>0</v>
      </c>
      <c r="T134" s="190">
        <f t="shared" si="3"/>
        <v>0</v>
      </c>
      <c r="AR134" s="22" t="s">
        <v>175</v>
      </c>
      <c r="AT134" s="22" t="s">
        <v>305</v>
      </c>
      <c r="AU134" s="22" t="s">
        <v>81</v>
      </c>
      <c r="AY134" s="22" t="s">
        <v>138</v>
      </c>
      <c r="BE134" s="191">
        <f t="shared" si="4"/>
        <v>0</v>
      </c>
      <c r="BF134" s="191">
        <f t="shared" si="5"/>
        <v>0</v>
      </c>
      <c r="BG134" s="191">
        <f t="shared" si="6"/>
        <v>0</v>
      </c>
      <c r="BH134" s="191">
        <f t="shared" si="7"/>
        <v>0</v>
      </c>
      <c r="BI134" s="191">
        <f t="shared" si="8"/>
        <v>0</v>
      </c>
      <c r="BJ134" s="22" t="s">
        <v>81</v>
      </c>
      <c r="BK134" s="191">
        <f t="shared" si="9"/>
        <v>0</v>
      </c>
      <c r="BL134" s="22" t="s">
        <v>144</v>
      </c>
      <c r="BM134" s="22" t="s">
        <v>482</v>
      </c>
    </row>
    <row r="135" spans="2:65" s="1" customFormat="1" ht="25.5" customHeight="1">
      <c r="B135" s="38"/>
      <c r="C135" s="229">
        <v>26</v>
      </c>
      <c r="D135" s="229" t="s">
        <v>305</v>
      </c>
      <c r="E135" s="230" t="s">
        <v>483</v>
      </c>
      <c r="F135" s="231" t="s">
        <v>484</v>
      </c>
      <c r="G135" s="232" t="s">
        <v>475</v>
      </c>
      <c r="H135" s="233">
        <v>1</v>
      </c>
      <c r="I135" s="234"/>
      <c r="J135" s="235">
        <f t="shared" si="0"/>
        <v>0</v>
      </c>
      <c r="K135" s="231" t="s">
        <v>24</v>
      </c>
      <c r="L135" s="236"/>
      <c r="M135" s="237" t="s">
        <v>24</v>
      </c>
      <c r="N135" s="238" t="s">
        <v>44</v>
      </c>
      <c r="O135" s="39"/>
      <c r="P135" s="189">
        <f t="shared" si="1"/>
        <v>0</v>
      </c>
      <c r="Q135" s="189">
        <v>0</v>
      </c>
      <c r="R135" s="189">
        <f t="shared" si="2"/>
        <v>0</v>
      </c>
      <c r="S135" s="189">
        <v>0</v>
      </c>
      <c r="T135" s="190">
        <f t="shared" si="3"/>
        <v>0</v>
      </c>
      <c r="AR135" s="22" t="s">
        <v>175</v>
      </c>
      <c r="AT135" s="22" t="s">
        <v>305</v>
      </c>
      <c r="AU135" s="22" t="s">
        <v>81</v>
      </c>
      <c r="AY135" s="22" t="s">
        <v>138</v>
      </c>
      <c r="BE135" s="191">
        <f t="shared" si="4"/>
        <v>0</v>
      </c>
      <c r="BF135" s="191">
        <f t="shared" si="5"/>
        <v>0</v>
      </c>
      <c r="BG135" s="191">
        <f t="shared" si="6"/>
        <v>0</v>
      </c>
      <c r="BH135" s="191">
        <f t="shared" si="7"/>
        <v>0</v>
      </c>
      <c r="BI135" s="191">
        <f t="shared" si="8"/>
        <v>0</v>
      </c>
      <c r="BJ135" s="22" t="s">
        <v>81</v>
      </c>
      <c r="BK135" s="191">
        <f t="shared" si="9"/>
        <v>0</v>
      </c>
      <c r="BL135" s="22" t="s">
        <v>144</v>
      </c>
      <c r="BM135" s="22" t="s">
        <v>485</v>
      </c>
    </row>
    <row r="136" spans="2:65" s="1" customFormat="1" ht="25.5" customHeight="1">
      <c r="B136" s="38"/>
      <c r="C136" s="229">
        <v>27</v>
      </c>
      <c r="D136" s="229" t="s">
        <v>305</v>
      </c>
      <c r="E136" s="230" t="s">
        <v>486</v>
      </c>
      <c r="F136" s="231" t="s">
        <v>487</v>
      </c>
      <c r="G136" s="232" t="s">
        <v>475</v>
      </c>
      <c r="H136" s="233">
        <v>1</v>
      </c>
      <c r="I136" s="234"/>
      <c r="J136" s="235">
        <f t="shared" si="0"/>
        <v>0</v>
      </c>
      <c r="K136" s="231" t="s">
        <v>24</v>
      </c>
      <c r="L136" s="236"/>
      <c r="M136" s="237" t="s">
        <v>24</v>
      </c>
      <c r="N136" s="238" t="s">
        <v>44</v>
      </c>
      <c r="O136" s="39"/>
      <c r="P136" s="189">
        <f t="shared" si="1"/>
        <v>0</v>
      </c>
      <c r="Q136" s="189">
        <v>0</v>
      </c>
      <c r="R136" s="189">
        <f t="shared" si="2"/>
        <v>0</v>
      </c>
      <c r="S136" s="189">
        <v>0</v>
      </c>
      <c r="T136" s="190">
        <f t="shared" si="3"/>
        <v>0</v>
      </c>
      <c r="AR136" s="22" t="s">
        <v>175</v>
      </c>
      <c r="AT136" s="22" t="s">
        <v>305</v>
      </c>
      <c r="AU136" s="22" t="s">
        <v>81</v>
      </c>
      <c r="AY136" s="22" t="s">
        <v>138</v>
      </c>
      <c r="BE136" s="191">
        <f t="shared" si="4"/>
        <v>0</v>
      </c>
      <c r="BF136" s="191">
        <f t="shared" si="5"/>
        <v>0</v>
      </c>
      <c r="BG136" s="191">
        <f t="shared" si="6"/>
        <v>0</v>
      </c>
      <c r="BH136" s="191">
        <f t="shared" si="7"/>
        <v>0</v>
      </c>
      <c r="BI136" s="191">
        <f t="shared" si="8"/>
        <v>0</v>
      </c>
      <c r="BJ136" s="22" t="s">
        <v>81</v>
      </c>
      <c r="BK136" s="191">
        <f t="shared" si="9"/>
        <v>0</v>
      </c>
      <c r="BL136" s="22" t="s">
        <v>144</v>
      </c>
      <c r="BM136" s="22" t="s">
        <v>488</v>
      </c>
    </row>
    <row r="137" spans="2:65" s="1" customFormat="1" ht="38.25" customHeight="1">
      <c r="B137" s="38"/>
      <c r="C137" s="180">
        <v>28</v>
      </c>
      <c r="D137" s="180" t="s">
        <v>139</v>
      </c>
      <c r="E137" s="181" t="s">
        <v>490</v>
      </c>
      <c r="F137" s="182" t="s">
        <v>491</v>
      </c>
      <c r="G137" s="183" t="s">
        <v>148</v>
      </c>
      <c r="H137" s="184">
        <v>1</v>
      </c>
      <c r="I137" s="185"/>
      <c r="J137" s="186">
        <f t="shared" si="0"/>
        <v>0</v>
      </c>
      <c r="K137" s="182" t="s">
        <v>143</v>
      </c>
      <c r="L137" s="58"/>
      <c r="M137" s="187" t="s">
        <v>24</v>
      </c>
      <c r="N137" s="188" t="s">
        <v>44</v>
      </c>
      <c r="O137" s="39"/>
      <c r="P137" s="189">
        <f t="shared" si="1"/>
        <v>0</v>
      </c>
      <c r="Q137" s="189">
        <v>0.10661</v>
      </c>
      <c r="R137" s="189">
        <f t="shared" si="2"/>
        <v>0.10661</v>
      </c>
      <c r="S137" s="189">
        <v>0</v>
      </c>
      <c r="T137" s="190">
        <f t="shared" si="3"/>
        <v>0</v>
      </c>
      <c r="AR137" s="22" t="s">
        <v>144</v>
      </c>
      <c r="AT137" s="22" t="s">
        <v>139</v>
      </c>
      <c r="AU137" s="22" t="s">
        <v>81</v>
      </c>
      <c r="AY137" s="22" t="s">
        <v>138</v>
      </c>
      <c r="BE137" s="191">
        <f t="shared" si="4"/>
        <v>0</v>
      </c>
      <c r="BF137" s="191">
        <f t="shared" si="5"/>
        <v>0</v>
      </c>
      <c r="BG137" s="191">
        <f t="shared" si="6"/>
        <v>0</v>
      </c>
      <c r="BH137" s="191">
        <f t="shared" si="7"/>
        <v>0</v>
      </c>
      <c r="BI137" s="191">
        <f t="shared" si="8"/>
        <v>0</v>
      </c>
      <c r="BJ137" s="22" t="s">
        <v>81</v>
      </c>
      <c r="BK137" s="191">
        <f t="shared" si="9"/>
        <v>0</v>
      </c>
      <c r="BL137" s="22" t="s">
        <v>144</v>
      </c>
      <c r="BM137" s="22" t="s">
        <v>492</v>
      </c>
    </row>
    <row r="138" spans="2:65" s="1" customFormat="1" ht="25.5" customHeight="1">
      <c r="B138" s="38"/>
      <c r="C138" s="180">
        <v>29</v>
      </c>
      <c r="D138" s="180" t="s">
        <v>139</v>
      </c>
      <c r="E138" s="181" t="s">
        <v>494</v>
      </c>
      <c r="F138" s="182" t="s">
        <v>495</v>
      </c>
      <c r="G138" s="183" t="s">
        <v>148</v>
      </c>
      <c r="H138" s="184">
        <v>1</v>
      </c>
      <c r="I138" s="185"/>
      <c r="J138" s="186">
        <f t="shared" si="0"/>
        <v>0</v>
      </c>
      <c r="K138" s="182" t="s">
        <v>143</v>
      </c>
      <c r="L138" s="58"/>
      <c r="M138" s="187" t="s">
        <v>24</v>
      </c>
      <c r="N138" s="188" t="s">
        <v>44</v>
      </c>
      <c r="O138" s="39"/>
      <c r="P138" s="189">
        <f t="shared" si="1"/>
        <v>0</v>
      </c>
      <c r="Q138" s="189">
        <v>3.637E-2</v>
      </c>
      <c r="R138" s="189">
        <f t="shared" si="2"/>
        <v>3.637E-2</v>
      </c>
      <c r="S138" s="189">
        <v>0</v>
      </c>
      <c r="T138" s="190">
        <f t="shared" si="3"/>
        <v>0</v>
      </c>
      <c r="AR138" s="22" t="s">
        <v>144</v>
      </c>
      <c r="AT138" s="22" t="s">
        <v>139</v>
      </c>
      <c r="AU138" s="22" t="s">
        <v>81</v>
      </c>
      <c r="AY138" s="22" t="s">
        <v>138</v>
      </c>
      <c r="BE138" s="191">
        <f t="shared" si="4"/>
        <v>0</v>
      </c>
      <c r="BF138" s="191">
        <f t="shared" si="5"/>
        <v>0</v>
      </c>
      <c r="BG138" s="191">
        <f t="shared" si="6"/>
        <v>0</v>
      </c>
      <c r="BH138" s="191">
        <f t="shared" si="7"/>
        <v>0</v>
      </c>
      <c r="BI138" s="191">
        <f t="shared" si="8"/>
        <v>0</v>
      </c>
      <c r="BJ138" s="22" t="s">
        <v>81</v>
      </c>
      <c r="BK138" s="191">
        <f t="shared" si="9"/>
        <v>0</v>
      </c>
      <c r="BL138" s="22" t="s">
        <v>144</v>
      </c>
      <c r="BM138" s="22" t="s">
        <v>496</v>
      </c>
    </row>
    <row r="139" spans="2:65" s="1" customFormat="1" ht="25.5" customHeight="1">
      <c r="B139" s="38"/>
      <c r="C139" s="180">
        <v>30</v>
      </c>
      <c r="D139" s="180" t="s">
        <v>139</v>
      </c>
      <c r="E139" s="181" t="s">
        <v>498</v>
      </c>
      <c r="F139" s="182" t="s">
        <v>499</v>
      </c>
      <c r="G139" s="183" t="s">
        <v>148</v>
      </c>
      <c r="H139" s="184">
        <v>1</v>
      </c>
      <c r="I139" s="185"/>
      <c r="J139" s="186">
        <f t="shared" si="0"/>
        <v>0</v>
      </c>
      <c r="K139" s="182" t="s">
        <v>143</v>
      </c>
      <c r="L139" s="58"/>
      <c r="M139" s="187" t="s">
        <v>24</v>
      </c>
      <c r="N139" s="188" t="s">
        <v>44</v>
      </c>
      <c r="O139" s="39"/>
      <c r="P139" s="189">
        <f t="shared" si="1"/>
        <v>0</v>
      </c>
      <c r="Q139" s="189">
        <v>0</v>
      </c>
      <c r="R139" s="189">
        <f t="shared" si="2"/>
        <v>0</v>
      </c>
      <c r="S139" s="189">
        <v>0</v>
      </c>
      <c r="T139" s="190">
        <f t="shared" si="3"/>
        <v>0</v>
      </c>
      <c r="AR139" s="22" t="s">
        <v>144</v>
      </c>
      <c r="AT139" s="22" t="s">
        <v>139</v>
      </c>
      <c r="AU139" s="22" t="s">
        <v>81</v>
      </c>
      <c r="AY139" s="22" t="s">
        <v>138</v>
      </c>
      <c r="BE139" s="191">
        <f t="shared" si="4"/>
        <v>0</v>
      </c>
      <c r="BF139" s="191">
        <f t="shared" si="5"/>
        <v>0</v>
      </c>
      <c r="BG139" s="191">
        <f t="shared" si="6"/>
        <v>0</v>
      </c>
      <c r="BH139" s="191">
        <f t="shared" si="7"/>
        <v>0</v>
      </c>
      <c r="BI139" s="191">
        <f t="shared" si="8"/>
        <v>0</v>
      </c>
      <c r="BJ139" s="22" t="s">
        <v>81</v>
      </c>
      <c r="BK139" s="191">
        <f t="shared" si="9"/>
        <v>0</v>
      </c>
      <c r="BL139" s="22" t="s">
        <v>144</v>
      </c>
      <c r="BM139" s="22" t="s">
        <v>500</v>
      </c>
    </row>
    <row r="140" spans="2:65" s="1" customFormat="1" ht="25.5" customHeight="1">
      <c r="B140" s="38"/>
      <c r="C140" s="180">
        <v>31</v>
      </c>
      <c r="D140" s="180" t="s">
        <v>139</v>
      </c>
      <c r="E140" s="181" t="s">
        <v>502</v>
      </c>
      <c r="F140" s="182" t="s">
        <v>503</v>
      </c>
      <c r="G140" s="183" t="s">
        <v>148</v>
      </c>
      <c r="H140" s="184">
        <v>1</v>
      </c>
      <c r="I140" s="185"/>
      <c r="J140" s="186">
        <f t="shared" si="0"/>
        <v>0</v>
      </c>
      <c r="K140" s="182" t="s">
        <v>143</v>
      </c>
      <c r="L140" s="58"/>
      <c r="M140" s="187" t="s">
        <v>24</v>
      </c>
      <c r="N140" s="188" t="s">
        <v>44</v>
      </c>
      <c r="O140" s="39"/>
      <c r="P140" s="189">
        <f t="shared" si="1"/>
        <v>0</v>
      </c>
      <c r="Q140" s="189">
        <v>0.18784999999999999</v>
      </c>
      <c r="R140" s="189">
        <f t="shared" si="2"/>
        <v>0.18784999999999999</v>
      </c>
      <c r="S140" s="189">
        <v>0</v>
      </c>
      <c r="T140" s="190">
        <f t="shared" si="3"/>
        <v>0</v>
      </c>
      <c r="AR140" s="22" t="s">
        <v>144</v>
      </c>
      <c r="AT140" s="22" t="s">
        <v>139</v>
      </c>
      <c r="AU140" s="22" t="s">
        <v>81</v>
      </c>
      <c r="AY140" s="22" t="s">
        <v>138</v>
      </c>
      <c r="BE140" s="191">
        <f t="shared" si="4"/>
        <v>0</v>
      </c>
      <c r="BF140" s="191">
        <f t="shared" si="5"/>
        <v>0</v>
      </c>
      <c r="BG140" s="191">
        <f t="shared" si="6"/>
        <v>0</v>
      </c>
      <c r="BH140" s="191">
        <f t="shared" si="7"/>
        <v>0</v>
      </c>
      <c r="BI140" s="191">
        <f t="shared" si="8"/>
        <v>0</v>
      </c>
      <c r="BJ140" s="22" t="s">
        <v>81</v>
      </c>
      <c r="BK140" s="191">
        <f t="shared" si="9"/>
        <v>0</v>
      </c>
      <c r="BL140" s="22" t="s">
        <v>144</v>
      </c>
      <c r="BM140" s="22" t="s">
        <v>504</v>
      </c>
    </row>
    <row r="141" spans="2:65" s="1" customFormat="1" ht="25.5" customHeight="1">
      <c r="B141" s="38"/>
      <c r="C141" s="180">
        <v>32</v>
      </c>
      <c r="D141" s="180" t="s">
        <v>139</v>
      </c>
      <c r="E141" s="181" t="s">
        <v>506</v>
      </c>
      <c r="F141" s="182" t="s">
        <v>507</v>
      </c>
      <c r="G141" s="183" t="s">
        <v>508</v>
      </c>
      <c r="H141" s="184">
        <v>1</v>
      </c>
      <c r="I141" s="185"/>
      <c r="J141" s="186">
        <f t="shared" si="0"/>
        <v>0</v>
      </c>
      <c r="K141" s="182" t="s">
        <v>24</v>
      </c>
      <c r="L141" s="58"/>
      <c r="M141" s="187" t="s">
        <v>24</v>
      </c>
      <c r="N141" s="188" t="s">
        <v>44</v>
      </c>
      <c r="O141" s="39"/>
      <c r="P141" s="189">
        <f t="shared" si="1"/>
        <v>0</v>
      </c>
      <c r="Q141" s="189">
        <v>0</v>
      </c>
      <c r="R141" s="189">
        <f t="shared" si="2"/>
        <v>0</v>
      </c>
      <c r="S141" s="189">
        <v>0</v>
      </c>
      <c r="T141" s="190">
        <f t="shared" si="3"/>
        <v>0</v>
      </c>
      <c r="AR141" s="22" t="s">
        <v>144</v>
      </c>
      <c r="AT141" s="22" t="s">
        <v>139</v>
      </c>
      <c r="AU141" s="22" t="s">
        <v>81</v>
      </c>
      <c r="AY141" s="22" t="s">
        <v>138</v>
      </c>
      <c r="BE141" s="191">
        <f t="shared" si="4"/>
        <v>0</v>
      </c>
      <c r="BF141" s="191">
        <f t="shared" si="5"/>
        <v>0</v>
      </c>
      <c r="BG141" s="191">
        <f t="shared" si="6"/>
        <v>0</v>
      </c>
      <c r="BH141" s="191">
        <f t="shared" si="7"/>
        <v>0</v>
      </c>
      <c r="BI141" s="191">
        <f t="shared" si="8"/>
        <v>0</v>
      </c>
      <c r="BJ141" s="22" t="s">
        <v>81</v>
      </c>
      <c r="BK141" s="191">
        <f t="shared" si="9"/>
        <v>0</v>
      </c>
      <c r="BL141" s="22" t="s">
        <v>144</v>
      </c>
      <c r="BM141" s="22" t="s">
        <v>509</v>
      </c>
    </row>
    <row r="142" spans="2:65" s="1" customFormat="1" ht="16.5" customHeight="1">
      <c r="B142" s="38"/>
      <c r="C142" s="180">
        <v>33</v>
      </c>
      <c r="D142" s="180" t="s">
        <v>139</v>
      </c>
      <c r="E142" s="181" t="s">
        <v>511</v>
      </c>
      <c r="F142" s="182" t="s">
        <v>512</v>
      </c>
      <c r="G142" s="183" t="s">
        <v>148</v>
      </c>
      <c r="H142" s="184">
        <v>3</v>
      </c>
      <c r="I142" s="185"/>
      <c r="J142" s="186">
        <f t="shared" si="0"/>
        <v>0</v>
      </c>
      <c r="K142" s="182" t="s">
        <v>143</v>
      </c>
      <c r="L142" s="58"/>
      <c r="M142" s="187" t="s">
        <v>24</v>
      </c>
      <c r="N142" s="188" t="s">
        <v>44</v>
      </c>
      <c r="O142" s="39"/>
      <c r="P142" s="189">
        <f t="shared" si="1"/>
        <v>0</v>
      </c>
      <c r="Q142" s="189">
        <v>0.34089999999999998</v>
      </c>
      <c r="R142" s="189">
        <f t="shared" si="2"/>
        <v>1.0226999999999999</v>
      </c>
      <c r="S142" s="189">
        <v>0</v>
      </c>
      <c r="T142" s="190">
        <f t="shared" si="3"/>
        <v>0</v>
      </c>
      <c r="AR142" s="22" t="s">
        <v>144</v>
      </c>
      <c r="AT142" s="22" t="s">
        <v>139</v>
      </c>
      <c r="AU142" s="22" t="s">
        <v>81</v>
      </c>
      <c r="AY142" s="22" t="s">
        <v>138</v>
      </c>
      <c r="BE142" s="191">
        <f t="shared" si="4"/>
        <v>0</v>
      </c>
      <c r="BF142" s="191">
        <f t="shared" si="5"/>
        <v>0</v>
      </c>
      <c r="BG142" s="191">
        <f t="shared" si="6"/>
        <v>0</v>
      </c>
      <c r="BH142" s="191">
        <f t="shared" si="7"/>
        <v>0</v>
      </c>
      <c r="BI142" s="191">
        <f t="shared" si="8"/>
        <v>0</v>
      </c>
      <c r="BJ142" s="22" t="s">
        <v>81</v>
      </c>
      <c r="BK142" s="191">
        <f t="shared" si="9"/>
        <v>0</v>
      </c>
      <c r="BL142" s="22" t="s">
        <v>144</v>
      </c>
      <c r="BM142" s="22" t="s">
        <v>513</v>
      </c>
    </row>
    <row r="143" spans="2:65" s="1" customFormat="1" ht="27" customHeight="1">
      <c r="B143" s="38"/>
      <c r="C143" s="229">
        <v>34</v>
      </c>
      <c r="D143" s="229" t="s">
        <v>305</v>
      </c>
      <c r="E143" s="230" t="s">
        <v>515</v>
      </c>
      <c r="F143" s="231" t="s">
        <v>516</v>
      </c>
      <c r="G143" s="232" t="s">
        <v>475</v>
      </c>
      <c r="H143" s="233">
        <v>4</v>
      </c>
      <c r="I143" s="234"/>
      <c r="J143" s="235">
        <f t="shared" si="0"/>
        <v>0</v>
      </c>
      <c r="K143" s="231" t="s">
        <v>24</v>
      </c>
      <c r="L143" s="236"/>
      <c r="M143" s="237" t="s">
        <v>24</v>
      </c>
      <c r="N143" s="238" t="s">
        <v>44</v>
      </c>
      <c r="O143" s="39"/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AR143" s="22" t="s">
        <v>175</v>
      </c>
      <c r="AT143" s="22" t="s">
        <v>305</v>
      </c>
      <c r="AU143" s="22" t="s">
        <v>81</v>
      </c>
      <c r="AY143" s="22" t="s">
        <v>138</v>
      </c>
      <c r="BE143" s="191">
        <f t="shared" si="4"/>
        <v>0</v>
      </c>
      <c r="BF143" s="191">
        <f t="shared" si="5"/>
        <v>0</v>
      </c>
      <c r="BG143" s="191">
        <f t="shared" si="6"/>
        <v>0</v>
      </c>
      <c r="BH143" s="191">
        <f t="shared" si="7"/>
        <v>0</v>
      </c>
      <c r="BI143" s="191">
        <f t="shared" si="8"/>
        <v>0</v>
      </c>
      <c r="BJ143" s="22" t="s">
        <v>81</v>
      </c>
      <c r="BK143" s="191">
        <f t="shared" si="9"/>
        <v>0</v>
      </c>
      <c r="BL143" s="22" t="s">
        <v>144</v>
      </c>
      <c r="BM143" s="22" t="s">
        <v>517</v>
      </c>
    </row>
    <row r="144" spans="2:65" s="1" customFormat="1" ht="27" customHeight="1">
      <c r="B144" s="38"/>
      <c r="C144" s="229">
        <v>35</v>
      </c>
      <c r="D144" s="229" t="s">
        <v>305</v>
      </c>
      <c r="E144" s="230" t="s">
        <v>519</v>
      </c>
      <c r="F144" s="231" t="s">
        <v>520</v>
      </c>
      <c r="G144" s="232" t="s">
        <v>475</v>
      </c>
      <c r="H144" s="233">
        <v>3</v>
      </c>
      <c r="I144" s="234"/>
      <c r="J144" s="235">
        <f t="shared" si="0"/>
        <v>0</v>
      </c>
      <c r="K144" s="231" t="s">
        <v>24</v>
      </c>
      <c r="L144" s="236"/>
      <c r="M144" s="237" t="s">
        <v>24</v>
      </c>
      <c r="N144" s="238" t="s">
        <v>44</v>
      </c>
      <c r="O144" s="39"/>
      <c r="P144" s="189">
        <f t="shared" si="1"/>
        <v>0</v>
      </c>
      <c r="Q144" s="189">
        <v>0</v>
      </c>
      <c r="R144" s="189">
        <f t="shared" si="2"/>
        <v>0</v>
      </c>
      <c r="S144" s="189">
        <v>0</v>
      </c>
      <c r="T144" s="190">
        <f t="shared" si="3"/>
        <v>0</v>
      </c>
      <c r="AR144" s="22" t="s">
        <v>175</v>
      </c>
      <c r="AT144" s="22" t="s">
        <v>305</v>
      </c>
      <c r="AU144" s="22" t="s">
        <v>81</v>
      </c>
      <c r="AY144" s="22" t="s">
        <v>138</v>
      </c>
      <c r="BE144" s="191">
        <f t="shared" si="4"/>
        <v>0</v>
      </c>
      <c r="BF144" s="191">
        <f t="shared" si="5"/>
        <v>0</v>
      </c>
      <c r="BG144" s="191">
        <f t="shared" si="6"/>
        <v>0</v>
      </c>
      <c r="BH144" s="191">
        <f t="shared" si="7"/>
        <v>0</v>
      </c>
      <c r="BI144" s="191">
        <f t="shared" si="8"/>
        <v>0</v>
      </c>
      <c r="BJ144" s="22" t="s">
        <v>81</v>
      </c>
      <c r="BK144" s="191">
        <f t="shared" si="9"/>
        <v>0</v>
      </c>
      <c r="BL144" s="22" t="s">
        <v>144</v>
      </c>
      <c r="BM144" s="22" t="s">
        <v>521</v>
      </c>
    </row>
    <row r="145" spans="2:65" s="1" customFormat="1" ht="27" customHeight="1">
      <c r="B145" s="38"/>
      <c r="C145" s="229">
        <v>36</v>
      </c>
      <c r="D145" s="229" t="s">
        <v>305</v>
      </c>
      <c r="E145" s="230" t="s">
        <v>523</v>
      </c>
      <c r="F145" s="231" t="s">
        <v>1202</v>
      </c>
      <c r="G145" s="232" t="s">
        <v>475</v>
      </c>
      <c r="H145" s="233">
        <v>3</v>
      </c>
      <c r="I145" s="234"/>
      <c r="J145" s="235">
        <f t="shared" si="0"/>
        <v>0</v>
      </c>
      <c r="K145" s="231" t="s">
        <v>24</v>
      </c>
      <c r="L145" s="236"/>
      <c r="M145" s="237" t="s">
        <v>24</v>
      </c>
      <c r="N145" s="238" t="s">
        <v>44</v>
      </c>
      <c r="O145" s="39"/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AR145" s="22" t="s">
        <v>175</v>
      </c>
      <c r="AT145" s="22" t="s">
        <v>305</v>
      </c>
      <c r="AU145" s="22" t="s">
        <v>81</v>
      </c>
      <c r="AY145" s="22" t="s">
        <v>138</v>
      </c>
      <c r="BE145" s="191">
        <f t="shared" si="4"/>
        <v>0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22" t="s">
        <v>81</v>
      </c>
      <c r="BK145" s="191">
        <f t="shared" si="9"/>
        <v>0</v>
      </c>
      <c r="BL145" s="22" t="s">
        <v>144</v>
      </c>
      <c r="BM145" s="22" t="s">
        <v>524</v>
      </c>
    </row>
    <row r="146" spans="2:65" s="1" customFormat="1" ht="27" customHeight="1">
      <c r="B146" s="38"/>
      <c r="C146" s="229">
        <v>37</v>
      </c>
      <c r="D146" s="229" t="s">
        <v>305</v>
      </c>
      <c r="E146" s="230" t="s">
        <v>526</v>
      </c>
      <c r="F146" s="231" t="s">
        <v>527</v>
      </c>
      <c r="G146" s="232" t="s">
        <v>475</v>
      </c>
      <c r="H146" s="233">
        <v>3</v>
      </c>
      <c r="I146" s="234"/>
      <c r="J146" s="235">
        <f t="shared" si="0"/>
        <v>0</v>
      </c>
      <c r="K146" s="231" t="s">
        <v>24</v>
      </c>
      <c r="L146" s="236"/>
      <c r="M146" s="237" t="s">
        <v>24</v>
      </c>
      <c r="N146" s="238" t="s">
        <v>44</v>
      </c>
      <c r="O146" s="39"/>
      <c r="P146" s="189">
        <f t="shared" si="1"/>
        <v>0</v>
      </c>
      <c r="Q146" s="189">
        <v>0</v>
      </c>
      <c r="R146" s="189">
        <f t="shared" si="2"/>
        <v>0</v>
      </c>
      <c r="S146" s="189">
        <v>0</v>
      </c>
      <c r="T146" s="190">
        <f t="shared" si="3"/>
        <v>0</v>
      </c>
      <c r="AR146" s="22" t="s">
        <v>175</v>
      </c>
      <c r="AT146" s="22" t="s">
        <v>305</v>
      </c>
      <c r="AU146" s="22" t="s">
        <v>81</v>
      </c>
      <c r="AY146" s="22" t="s">
        <v>138</v>
      </c>
      <c r="BE146" s="191">
        <f t="shared" si="4"/>
        <v>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22" t="s">
        <v>81</v>
      </c>
      <c r="BK146" s="191">
        <f t="shared" si="9"/>
        <v>0</v>
      </c>
      <c r="BL146" s="22" t="s">
        <v>144</v>
      </c>
      <c r="BM146" s="22" t="s">
        <v>528</v>
      </c>
    </row>
    <row r="147" spans="2:65" s="1" customFormat="1" ht="16.5" customHeight="1">
      <c r="B147" s="38"/>
      <c r="C147" s="229">
        <v>38</v>
      </c>
      <c r="D147" s="229" t="s">
        <v>305</v>
      </c>
      <c r="E147" s="230" t="s">
        <v>530</v>
      </c>
      <c r="F147" s="231" t="s">
        <v>531</v>
      </c>
      <c r="G147" s="232" t="s">
        <v>148</v>
      </c>
      <c r="H147" s="233">
        <v>3</v>
      </c>
      <c r="I147" s="234"/>
      <c r="J147" s="235">
        <f t="shared" si="0"/>
        <v>0</v>
      </c>
      <c r="K147" s="231" t="s">
        <v>143</v>
      </c>
      <c r="L147" s="236"/>
      <c r="M147" s="237" t="s">
        <v>24</v>
      </c>
      <c r="N147" s="238" t="s">
        <v>44</v>
      </c>
      <c r="O147" s="39"/>
      <c r="P147" s="189">
        <f t="shared" si="1"/>
        <v>0</v>
      </c>
      <c r="Q147" s="189">
        <v>1E-3</v>
      </c>
      <c r="R147" s="189">
        <f t="shared" si="2"/>
        <v>3.0000000000000001E-3</v>
      </c>
      <c r="S147" s="189">
        <v>0</v>
      </c>
      <c r="T147" s="190">
        <f t="shared" si="3"/>
        <v>0</v>
      </c>
      <c r="AR147" s="22" t="s">
        <v>175</v>
      </c>
      <c r="AT147" s="22" t="s">
        <v>305</v>
      </c>
      <c r="AU147" s="22" t="s">
        <v>81</v>
      </c>
      <c r="AY147" s="22" t="s">
        <v>138</v>
      </c>
      <c r="BE147" s="191">
        <f t="shared" si="4"/>
        <v>0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22" t="s">
        <v>81</v>
      </c>
      <c r="BK147" s="191">
        <f t="shared" si="9"/>
        <v>0</v>
      </c>
      <c r="BL147" s="22" t="s">
        <v>144</v>
      </c>
      <c r="BM147" s="22" t="s">
        <v>532</v>
      </c>
    </row>
    <row r="148" spans="2:65" s="1" customFormat="1" ht="25.5" customHeight="1">
      <c r="B148" s="38"/>
      <c r="C148" s="180">
        <v>39</v>
      </c>
      <c r="D148" s="180" t="s">
        <v>139</v>
      </c>
      <c r="E148" s="181" t="s">
        <v>534</v>
      </c>
      <c r="F148" s="182" t="s">
        <v>535</v>
      </c>
      <c r="G148" s="183" t="s">
        <v>148</v>
      </c>
      <c r="H148" s="184">
        <v>4</v>
      </c>
      <c r="I148" s="185"/>
      <c r="J148" s="186">
        <f t="shared" si="0"/>
        <v>0</v>
      </c>
      <c r="K148" s="182" t="s">
        <v>143</v>
      </c>
      <c r="L148" s="58"/>
      <c r="M148" s="187" t="s">
        <v>24</v>
      </c>
      <c r="N148" s="188" t="s">
        <v>44</v>
      </c>
      <c r="O148" s="39"/>
      <c r="P148" s="189">
        <f t="shared" si="1"/>
        <v>0</v>
      </c>
      <c r="Q148" s="189">
        <v>0.21734000000000001</v>
      </c>
      <c r="R148" s="189">
        <f t="shared" si="2"/>
        <v>0.86936000000000002</v>
      </c>
      <c r="S148" s="189">
        <v>0</v>
      </c>
      <c r="T148" s="190">
        <f t="shared" si="3"/>
        <v>0</v>
      </c>
      <c r="AR148" s="22" t="s">
        <v>144</v>
      </c>
      <c r="AT148" s="22" t="s">
        <v>139</v>
      </c>
      <c r="AU148" s="22" t="s">
        <v>81</v>
      </c>
      <c r="AY148" s="22" t="s">
        <v>138</v>
      </c>
      <c r="BE148" s="191">
        <f t="shared" si="4"/>
        <v>0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22" t="s">
        <v>81</v>
      </c>
      <c r="BK148" s="191">
        <f t="shared" si="9"/>
        <v>0</v>
      </c>
      <c r="BL148" s="22" t="s">
        <v>144</v>
      </c>
      <c r="BM148" s="22" t="s">
        <v>536</v>
      </c>
    </row>
    <row r="149" spans="2:65" s="1" customFormat="1" ht="27.75" customHeight="1">
      <c r="B149" s="38"/>
      <c r="C149" s="229">
        <v>40</v>
      </c>
      <c r="D149" s="229" t="s">
        <v>305</v>
      </c>
      <c r="E149" s="230" t="s">
        <v>538</v>
      </c>
      <c r="F149" s="231" t="s">
        <v>539</v>
      </c>
      <c r="G149" s="232" t="s">
        <v>475</v>
      </c>
      <c r="H149" s="233">
        <v>4</v>
      </c>
      <c r="I149" s="234"/>
      <c r="J149" s="235">
        <f t="shared" si="0"/>
        <v>0</v>
      </c>
      <c r="K149" s="231" t="s">
        <v>24</v>
      </c>
      <c r="L149" s="236"/>
      <c r="M149" s="237" t="s">
        <v>24</v>
      </c>
      <c r="N149" s="238" t="s">
        <v>44</v>
      </c>
      <c r="O149" s="39"/>
      <c r="P149" s="189">
        <f t="shared" si="1"/>
        <v>0</v>
      </c>
      <c r="Q149" s="189">
        <v>0</v>
      </c>
      <c r="R149" s="189">
        <f t="shared" si="2"/>
        <v>0</v>
      </c>
      <c r="S149" s="189">
        <v>0</v>
      </c>
      <c r="T149" s="190">
        <f t="shared" si="3"/>
        <v>0</v>
      </c>
      <c r="AR149" s="22" t="s">
        <v>175</v>
      </c>
      <c r="AT149" s="22" t="s">
        <v>305</v>
      </c>
      <c r="AU149" s="22" t="s">
        <v>81</v>
      </c>
      <c r="AY149" s="22" t="s">
        <v>138</v>
      </c>
      <c r="BE149" s="191">
        <f t="shared" si="4"/>
        <v>0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22" t="s">
        <v>81</v>
      </c>
      <c r="BK149" s="191">
        <f t="shared" si="9"/>
        <v>0</v>
      </c>
      <c r="BL149" s="22" t="s">
        <v>144</v>
      </c>
      <c r="BM149" s="22" t="s">
        <v>540</v>
      </c>
    </row>
    <row r="150" spans="2:65" s="1" customFormat="1" ht="16.5" customHeight="1">
      <c r="B150" s="38"/>
      <c r="C150" s="180">
        <v>41</v>
      </c>
      <c r="D150" s="180" t="s">
        <v>139</v>
      </c>
      <c r="E150" s="181" t="s">
        <v>542</v>
      </c>
      <c r="F150" s="182" t="s">
        <v>543</v>
      </c>
      <c r="G150" s="183" t="s">
        <v>186</v>
      </c>
      <c r="H150" s="184">
        <v>37.5</v>
      </c>
      <c r="I150" s="185"/>
      <c r="J150" s="186">
        <f t="shared" si="0"/>
        <v>0</v>
      </c>
      <c r="K150" s="182" t="s">
        <v>143</v>
      </c>
      <c r="L150" s="58"/>
      <c r="M150" s="187" t="s">
        <v>24</v>
      </c>
      <c r="N150" s="188" t="s">
        <v>44</v>
      </c>
      <c r="O150" s="39"/>
      <c r="P150" s="189">
        <f t="shared" si="1"/>
        <v>0</v>
      </c>
      <c r="Q150" s="189">
        <v>9.0000000000000006E-5</v>
      </c>
      <c r="R150" s="189">
        <f t="shared" si="2"/>
        <v>3.3750000000000004E-3</v>
      </c>
      <c r="S150" s="189">
        <v>0</v>
      </c>
      <c r="T150" s="190">
        <f t="shared" si="3"/>
        <v>0</v>
      </c>
      <c r="AR150" s="22" t="s">
        <v>144</v>
      </c>
      <c r="AT150" s="22" t="s">
        <v>139</v>
      </c>
      <c r="AU150" s="22" t="s">
        <v>81</v>
      </c>
      <c r="AY150" s="22" t="s">
        <v>138</v>
      </c>
      <c r="BE150" s="191">
        <f t="shared" si="4"/>
        <v>0</v>
      </c>
      <c r="BF150" s="191">
        <f t="shared" si="5"/>
        <v>0</v>
      </c>
      <c r="BG150" s="191">
        <f t="shared" si="6"/>
        <v>0</v>
      </c>
      <c r="BH150" s="191">
        <f t="shared" si="7"/>
        <v>0</v>
      </c>
      <c r="BI150" s="191">
        <f t="shared" si="8"/>
        <v>0</v>
      </c>
      <c r="BJ150" s="22" t="s">
        <v>81</v>
      </c>
      <c r="BK150" s="191">
        <f t="shared" si="9"/>
        <v>0</v>
      </c>
      <c r="BL150" s="22" t="s">
        <v>144</v>
      </c>
      <c r="BM150" s="22" t="s">
        <v>544</v>
      </c>
    </row>
    <row r="151" spans="2:65" s="9" customFormat="1" ht="37.35" customHeight="1">
      <c r="B151" s="166"/>
      <c r="C151" s="167"/>
      <c r="D151" s="168" t="s">
        <v>72</v>
      </c>
      <c r="E151" s="169" t="s">
        <v>179</v>
      </c>
      <c r="F151" s="169" t="s">
        <v>301</v>
      </c>
      <c r="G151" s="167"/>
      <c r="H151" s="167"/>
      <c r="I151" s="170"/>
      <c r="J151" s="171">
        <f>BK151</f>
        <v>0</v>
      </c>
      <c r="K151" s="167"/>
      <c r="L151" s="172"/>
      <c r="M151" s="173"/>
      <c r="N151" s="174"/>
      <c r="O151" s="174"/>
      <c r="P151" s="175">
        <f>P152</f>
        <v>0</v>
      </c>
      <c r="Q151" s="174"/>
      <c r="R151" s="175">
        <f>R152</f>
        <v>3.0855000000000005E-4</v>
      </c>
      <c r="S151" s="174"/>
      <c r="T151" s="176">
        <f>T152</f>
        <v>1.6660000000000001E-2</v>
      </c>
      <c r="AR151" s="177" t="s">
        <v>81</v>
      </c>
      <c r="AT151" s="178" t="s">
        <v>72</v>
      </c>
      <c r="AU151" s="178" t="s">
        <v>73</v>
      </c>
      <c r="AY151" s="177" t="s">
        <v>138</v>
      </c>
      <c r="BK151" s="179">
        <f>BK152</f>
        <v>0</v>
      </c>
    </row>
    <row r="152" spans="2:65" s="1" customFormat="1" ht="25.5" customHeight="1">
      <c r="B152" s="38"/>
      <c r="C152" s="180">
        <v>42</v>
      </c>
      <c r="D152" s="180" t="s">
        <v>139</v>
      </c>
      <c r="E152" s="181" t="s">
        <v>546</v>
      </c>
      <c r="F152" s="182" t="s">
        <v>547</v>
      </c>
      <c r="G152" s="183" t="s">
        <v>186</v>
      </c>
      <c r="H152" s="184">
        <v>8.5000000000000006E-2</v>
      </c>
      <c r="I152" s="185"/>
      <c r="J152" s="186">
        <f>ROUND(I152*H152,2)</f>
        <v>0</v>
      </c>
      <c r="K152" s="182" t="s">
        <v>143</v>
      </c>
      <c r="L152" s="58"/>
      <c r="M152" s="187" t="s">
        <v>24</v>
      </c>
      <c r="N152" s="188" t="s">
        <v>44</v>
      </c>
      <c r="O152" s="39"/>
      <c r="P152" s="189">
        <f>O152*H152</f>
        <v>0</v>
      </c>
      <c r="Q152" s="189">
        <v>3.63E-3</v>
      </c>
      <c r="R152" s="189">
        <f>Q152*H152</f>
        <v>3.0855000000000005E-4</v>
      </c>
      <c r="S152" s="189">
        <v>0.19600000000000001</v>
      </c>
      <c r="T152" s="190">
        <f>S152*H152</f>
        <v>1.6660000000000001E-2</v>
      </c>
      <c r="AR152" s="22" t="s">
        <v>144</v>
      </c>
      <c r="AT152" s="22" t="s">
        <v>139</v>
      </c>
      <c r="AU152" s="22" t="s">
        <v>81</v>
      </c>
      <c r="AY152" s="22" t="s">
        <v>138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81</v>
      </c>
      <c r="BK152" s="191">
        <f>ROUND(I152*H152,2)</f>
        <v>0</v>
      </c>
      <c r="BL152" s="22" t="s">
        <v>144</v>
      </c>
      <c r="BM152" s="22" t="s">
        <v>548</v>
      </c>
    </row>
    <row r="153" spans="2:65" s="9" customFormat="1" ht="37.35" customHeight="1">
      <c r="B153" s="166"/>
      <c r="C153" s="167"/>
      <c r="D153" s="168" t="s">
        <v>72</v>
      </c>
      <c r="E153" s="169" t="s">
        <v>343</v>
      </c>
      <c r="F153" s="169" t="s">
        <v>344</v>
      </c>
      <c r="G153" s="167"/>
      <c r="H153" s="167"/>
      <c r="I153" s="170"/>
      <c r="J153" s="171">
        <f>BK153</f>
        <v>0</v>
      </c>
      <c r="K153" s="167"/>
      <c r="L153" s="172"/>
      <c r="M153" s="173"/>
      <c r="N153" s="174"/>
      <c r="O153" s="174"/>
      <c r="P153" s="175">
        <f>P154</f>
        <v>0</v>
      </c>
      <c r="Q153" s="174"/>
      <c r="R153" s="175">
        <f>R154</f>
        <v>0</v>
      </c>
      <c r="S153" s="174"/>
      <c r="T153" s="176">
        <f>T154</f>
        <v>0</v>
      </c>
      <c r="AR153" s="177" t="s">
        <v>81</v>
      </c>
      <c r="AT153" s="178" t="s">
        <v>72</v>
      </c>
      <c r="AU153" s="178" t="s">
        <v>73</v>
      </c>
      <c r="AY153" s="177" t="s">
        <v>138</v>
      </c>
      <c r="BK153" s="179">
        <f>BK154</f>
        <v>0</v>
      </c>
    </row>
    <row r="154" spans="2:65" s="1" customFormat="1" ht="38.25" customHeight="1">
      <c r="B154" s="38"/>
      <c r="C154" s="180">
        <v>43</v>
      </c>
      <c r="D154" s="180" t="s">
        <v>139</v>
      </c>
      <c r="E154" s="181" t="s">
        <v>550</v>
      </c>
      <c r="F154" s="182" t="s">
        <v>551</v>
      </c>
      <c r="G154" s="183" t="s">
        <v>210</v>
      </c>
      <c r="H154" s="184">
        <v>25.172999999999998</v>
      </c>
      <c r="I154" s="185"/>
      <c r="J154" s="186">
        <f>ROUND(I154*H154,2)</f>
        <v>0</v>
      </c>
      <c r="K154" s="182" t="s">
        <v>143</v>
      </c>
      <c r="L154" s="58"/>
      <c r="M154" s="187" t="s">
        <v>24</v>
      </c>
      <c r="N154" s="225" t="s">
        <v>44</v>
      </c>
      <c r="O154" s="226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AR154" s="22" t="s">
        <v>144</v>
      </c>
      <c r="AT154" s="22" t="s">
        <v>139</v>
      </c>
      <c r="AU154" s="22" t="s">
        <v>81</v>
      </c>
      <c r="AY154" s="22" t="s">
        <v>138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22" t="s">
        <v>81</v>
      </c>
      <c r="BK154" s="191">
        <f>ROUND(I154*H154,2)</f>
        <v>0</v>
      </c>
      <c r="BL154" s="22" t="s">
        <v>144</v>
      </c>
      <c r="BM154" s="22" t="s">
        <v>552</v>
      </c>
    </row>
    <row r="155" spans="2:65" s="1" customFormat="1" ht="6.95" customHeight="1">
      <c r="B155" s="53"/>
      <c r="C155" s="54"/>
      <c r="D155" s="54"/>
      <c r="E155" s="54"/>
      <c r="F155" s="54"/>
      <c r="G155" s="54"/>
      <c r="H155" s="54"/>
      <c r="I155" s="136"/>
      <c r="J155" s="54"/>
      <c r="K155" s="54"/>
      <c r="L155" s="58"/>
    </row>
  </sheetData>
  <sheetProtection password="CA23" sheet="1" objects="1" scenarios="1"/>
  <autoFilter ref="C80:K154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BR206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321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98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553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ROUND(J92,2)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ROUND(SUM(BE92:BE205), 2)</f>
        <v>0</v>
      </c>
      <c r="G30" s="39"/>
      <c r="H30" s="39"/>
      <c r="I30" s="128">
        <v>0.21</v>
      </c>
      <c r="J30" s="127">
        <f>ROUND(ROUND((SUM(BE92:BE205)),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ROUND(SUM(BF92:BF205), 2)</f>
        <v>0</v>
      </c>
      <c r="G31" s="39"/>
      <c r="H31" s="39"/>
      <c r="I31" s="128">
        <v>0.15</v>
      </c>
      <c r="J31" s="127">
        <f>ROUND(ROUND((SUM(BF92:BF205)),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ROUND(SUM(BG92:BG205),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ROUND(SUM(BH92:BH205),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ROUND(SUM(BI92:BI205),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401 - SO 401 - Přeložka VO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J92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554</v>
      </c>
      <c r="E57" s="149"/>
      <c r="F57" s="149"/>
      <c r="G57" s="149"/>
      <c r="H57" s="149"/>
      <c r="I57" s="150"/>
      <c r="J57" s="151">
        <f>J93</f>
        <v>0</v>
      </c>
      <c r="K57" s="152"/>
    </row>
    <row r="58" spans="2:47" s="7" customFormat="1" ht="24.95" customHeight="1">
      <c r="B58" s="146"/>
      <c r="C58" s="147"/>
      <c r="D58" s="148" t="s">
        <v>555</v>
      </c>
      <c r="E58" s="149"/>
      <c r="F58" s="149"/>
      <c r="G58" s="149"/>
      <c r="H58" s="149"/>
      <c r="I58" s="150"/>
      <c r="J58" s="151">
        <f>J96</f>
        <v>0</v>
      </c>
      <c r="K58" s="152"/>
    </row>
    <row r="59" spans="2:47" s="7" customFormat="1" ht="24.95" customHeight="1">
      <c r="B59" s="146"/>
      <c r="C59" s="147"/>
      <c r="D59" s="148" t="s">
        <v>556</v>
      </c>
      <c r="E59" s="149"/>
      <c r="F59" s="149"/>
      <c r="G59" s="149"/>
      <c r="H59" s="149"/>
      <c r="I59" s="150"/>
      <c r="J59" s="151">
        <f>J113</f>
        <v>0</v>
      </c>
      <c r="K59" s="152"/>
    </row>
    <row r="60" spans="2:47" s="7" customFormat="1" ht="24.95" customHeight="1">
      <c r="B60" s="146"/>
      <c r="C60" s="147"/>
      <c r="D60" s="148" t="s">
        <v>557</v>
      </c>
      <c r="E60" s="149"/>
      <c r="F60" s="149"/>
      <c r="G60" s="149"/>
      <c r="H60" s="149"/>
      <c r="I60" s="150"/>
      <c r="J60" s="151">
        <f>J130</f>
        <v>0</v>
      </c>
      <c r="K60" s="152"/>
    </row>
    <row r="61" spans="2:47" s="7" customFormat="1" ht="24.95" customHeight="1">
      <c r="B61" s="146"/>
      <c r="C61" s="147"/>
      <c r="D61" s="148" t="s">
        <v>558</v>
      </c>
      <c r="E61" s="149"/>
      <c r="F61" s="149"/>
      <c r="G61" s="149"/>
      <c r="H61" s="149"/>
      <c r="I61" s="150"/>
      <c r="J61" s="151">
        <f>J136</f>
        <v>0</v>
      </c>
      <c r="K61" s="152"/>
    </row>
    <row r="62" spans="2:47" s="7" customFormat="1" ht="24.95" customHeight="1">
      <c r="B62" s="146"/>
      <c r="C62" s="147"/>
      <c r="D62" s="148" t="s">
        <v>559</v>
      </c>
      <c r="E62" s="149"/>
      <c r="F62" s="149"/>
      <c r="G62" s="149"/>
      <c r="H62" s="149"/>
      <c r="I62" s="150"/>
      <c r="J62" s="151">
        <f>J141</f>
        <v>0</v>
      </c>
      <c r="K62" s="152"/>
    </row>
    <row r="63" spans="2:47" s="7" customFormat="1" ht="24.95" customHeight="1">
      <c r="B63" s="146"/>
      <c r="C63" s="147"/>
      <c r="D63" s="148" t="s">
        <v>560</v>
      </c>
      <c r="E63" s="149"/>
      <c r="F63" s="149"/>
      <c r="G63" s="149"/>
      <c r="H63" s="149"/>
      <c r="I63" s="150"/>
      <c r="J63" s="151">
        <f>J143</f>
        <v>0</v>
      </c>
      <c r="K63" s="152"/>
    </row>
    <row r="64" spans="2:47" s="7" customFormat="1" ht="24.95" customHeight="1">
      <c r="B64" s="146"/>
      <c r="C64" s="147"/>
      <c r="D64" s="148" t="s">
        <v>561</v>
      </c>
      <c r="E64" s="149"/>
      <c r="F64" s="149"/>
      <c r="G64" s="149"/>
      <c r="H64" s="149"/>
      <c r="I64" s="150"/>
      <c r="J64" s="151">
        <f>J145</f>
        <v>0</v>
      </c>
      <c r="K64" s="152"/>
    </row>
    <row r="65" spans="2:12" s="7" customFormat="1" ht="24.95" customHeight="1">
      <c r="B65" s="146"/>
      <c r="C65" s="147"/>
      <c r="D65" s="148" t="s">
        <v>562</v>
      </c>
      <c r="E65" s="149"/>
      <c r="F65" s="149"/>
      <c r="G65" s="149"/>
      <c r="H65" s="149"/>
      <c r="I65" s="150"/>
      <c r="J65" s="151">
        <f>J151</f>
        <v>0</v>
      </c>
      <c r="K65" s="152"/>
    </row>
    <row r="66" spans="2:12" s="7" customFormat="1" ht="24.95" customHeight="1">
      <c r="B66" s="146"/>
      <c r="C66" s="147"/>
      <c r="D66" s="148" t="s">
        <v>563</v>
      </c>
      <c r="E66" s="149"/>
      <c r="F66" s="149"/>
      <c r="G66" s="149"/>
      <c r="H66" s="149"/>
      <c r="I66" s="150"/>
      <c r="J66" s="151">
        <f>J154</f>
        <v>0</v>
      </c>
      <c r="K66" s="152"/>
    </row>
    <row r="67" spans="2:12" s="7" customFormat="1" ht="24.95" customHeight="1">
      <c r="B67" s="146"/>
      <c r="C67" s="147"/>
      <c r="D67" s="148" t="s">
        <v>564</v>
      </c>
      <c r="E67" s="149"/>
      <c r="F67" s="149"/>
      <c r="G67" s="149"/>
      <c r="H67" s="149"/>
      <c r="I67" s="150"/>
      <c r="J67" s="151">
        <f>J160</f>
        <v>0</v>
      </c>
      <c r="K67" s="152"/>
    </row>
    <row r="68" spans="2:12" s="7" customFormat="1" ht="24.95" customHeight="1">
      <c r="B68" s="146"/>
      <c r="C68" s="147"/>
      <c r="D68" s="148" t="s">
        <v>565</v>
      </c>
      <c r="E68" s="149"/>
      <c r="F68" s="149"/>
      <c r="G68" s="149"/>
      <c r="H68" s="149"/>
      <c r="I68" s="150"/>
      <c r="J68" s="151">
        <f>J182</f>
        <v>0</v>
      </c>
      <c r="K68" s="152"/>
    </row>
    <row r="69" spans="2:12" s="7" customFormat="1" ht="24.95" customHeight="1">
      <c r="B69" s="146"/>
      <c r="C69" s="147"/>
      <c r="D69" s="148" t="s">
        <v>566</v>
      </c>
      <c r="E69" s="149"/>
      <c r="F69" s="149"/>
      <c r="G69" s="149"/>
      <c r="H69" s="149"/>
      <c r="I69" s="150"/>
      <c r="J69" s="151">
        <f>J184</f>
        <v>0</v>
      </c>
      <c r="K69" s="152"/>
    </row>
    <row r="70" spans="2:12" s="7" customFormat="1" ht="24.95" customHeight="1">
      <c r="B70" s="146"/>
      <c r="C70" s="147"/>
      <c r="D70" s="148" t="s">
        <v>567</v>
      </c>
      <c r="E70" s="149"/>
      <c r="F70" s="149"/>
      <c r="G70" s="149"/>
      <c r="H70" s="149"/>
      <c r="I70" s="150"/>
      <c r="J70" s="151">
        <f>J193</f>
        <v>0</v>
      </c>
      <c r="K70" s="152"/>
    </row>
    <row r="71" spans="2:12" s="7" customFormat="1" ht="24.95" customHeight="1">
      <c r="B71" s="146"/>
      <c r="C71" s="147"/>
      <c r="D71" s="148" t="s">
        <v>568</v>
      </c>
      <c r="E71" s="149"/>
      <c r="F71" s="149"/>
      <c r="G71" s="149"/>
      <c r="H71" s="149"/>
      <c r="I71" s="150"/>
      <c r="J71" s="151">
        <f>J199</f>
        <v>0</v>
      </c>
      <c r="K71" s="152"/>
    </row>
    <row r="72" spans="2:12" s="7" customFormat="1" ht="24.95" customHeight="1">
      <c r="B72" s="146"/>
      <c r="C72" s="147"/>
      <c r="D72" s="148" t="s">
        <v>567</v>
      </c>
      <c r="E72" s="149"/>
      <c r="F72" s="149"/>
      <c r="G72" s="149"/>
      <c r="H72" s="149"/>
      <c r="I72" s="150"/>
      <c r="J72" s="151">
        <f>J201</f>
        <v>0</v>
      </c>
      <c r="K72" s="152"/>
    </row>
    <row r="73" spans="2:12" s="1" customFormat="1" ht="21.75" customHeight="1">
      <c r="B73" s="38"/>
      <c r="C73" s="39"/>
      <c r="D73" s="39"/>
      <c r="E73" s="39"/>
      <c r="F73" s="39"/>
      <c r="G73" s="39"/>
      <c r="H73" s="39"/>
      <c r="I73" s="115"/>
      <c r="J73" s="39"/>
      <c r="K73" s="42"/>
    </row>
    <row r="74" spans="2:12" s="1" customFormat="1" ht="6.95" customHeight="1">
      <c r="B74" s="53"/>
      <c r="C74" s="54"/>
      <c r="D74" s="54"/>
      <c r="E74" s="54"/>
      <c r="F74" s="54"/>
      <c r="G74" s="54"/>
      <c r="H74" s="54"/>
      <c r="I74" s="136"/>
      <c r="J74" s="54"/>
      <c r="K74" s="55"/>
    </row>
    <row r="78" spans="2:12" s="1" customFormat="1" ht="6.95" customHeight="1">
      <c r="B78" s="56"/>
      <c r="C78" s="57"/>
      <c r="D78" s="57"/>
      <c r="E78" s="57"/>
      <c r="F78" s="57"/>
      <c r="G78" s="57"/>
      <c r="H78" s="57"/>
      <c r="I78" s="139"/>
      <c r="J78" s="57"/>
      <c r="K78" s="57"/>
      <c r="L78" s="58"/>
    </row>
    <row r="79" spans="2:12" s="1" customFormat="1" ht="36.950000000000003" customHeight="1">
      <c r="B79" s="38"/>
      <c r="C79" s="59" t="s">
        <v>123</v>
      </c>
      <c r="D79" s="60"/>
      <c r="E79" s="60"/>
      <c r="F79" s="60"/>
      <c r="G79" s="60"/>
      <c r="H79" s="60"/>
      <c r="I79" s="153"/>
      <c r="J79" s="60"/>
      <c r="K79" s="60"/>
      <c r="L79" s="58"/>
    </row>
    <row r="80" spans="2:12" s="1" customFormat="1" ht="6.95" customHeight="1">
      <c r="B80" s="38"/>
      <c r="C80" s="60"/>
      <c r="D80" s="60"/>
      <c r="E80" s="60"/>
      <c r="F80" s="60"/>
      <c r="G80" s="60"/>
      <c r="H80" s="60"/>
      <c r="I80" s="153"/>
      <c r="J80" s="60"/>
      <c r="K80" s="60"/>
      <c r="L80" s="58"/>
    </row>
    <row r="81" spans="2:65" s="1" customFormat="1" ht="14.45" customHeight="1">
      <c r="B81" s="38"/>
      <c r="C81" s="62" t="s">
        <v>19</v>
      </c>
      <c r="D81" s="60"/>
      <c r="E81" s="60"/>
      <c r="F81" s="60"/>
      <c r="G81" s="60"/>
      <c r="H81" s="60"/>
      <c r="I81" s="153"/>
      <c r="J81" s="60"/>
      <c r="K81" s="60"/>
      <c r="L81" s="58"/>
    </row>
    <row r="82" spans="2:65" s="1" customFormat="1" ht="16.5" customHeight="1">
      <c r="B82" s="38"/>
      <c r="C82" s="60"/>
      <c r="D82" s="60"/>
      <c r="E82" s="364" t="str">
        <f>E7</f>
        <v>Příjezdová komunikace z ul. Kischovy</v>
      </c>
      <c r="F82" s="365"/>
      <c r="G82" s="365"/>
      <c r="H82" s="365"/>
      <c r="I82" s="153"/>
      <c r="J82" s="60"/>
      <c r="K82" s="60"/>
      <c r="L82" s="58"/>
    </row>
    <row r="83" spans="2:65" s="1" customFormat="1" ht="14.45" customHeight="1">
      <c r="B83" s="38"/>
      <c r="C83" s="62" t="s">
        <v>114</v>
      </c>
      <c r="D83" s="60"/>
      <c r="E83" s="60"/>
      <c r="F83" s="60"/>
      <c r="G83" s="60"/>
      <c r="H83" s="60"/>
      <c r="I83" s="153"/>
      <c r="J83" s="60"/>
      <c r="K83" s="60"/>
      <c r="L83" s="58"/>
    </row>
    <row r="84" spans="2:65" s="1" customFormat="1" ht="17.25" customHeight="1">
      <c r="B84" s="38"/>
      <c r="C84" s="60"/>
      <c r="D84" s="60"/>
      <c r="E84" s="343" t="str">
        <f>E9</f>
        <v>401 - SO 401 - Přeložka VO</v>
      </c>
      <c r="F84" s="366"/>
      <c r="G84" s="366"/>
      <c r="H84" s="366"/>
      <c r="I84" s="153"/>
      <c r="J84" s="60"/>
      <c r="K84" s="60"/>
      <c r="L84" s="58"/>
    </row>
    <row r="85" spans="2:65" s="1" customFormat="1" ht="6.95" customHeight="1">
      <c r="B85" s="38"/>
      <c r="C85" s="60"/>
      <c r="D85" s="60"/>
      <c r="E85" s="60"/>
      <c r="F85" s="60"/>
      <c r="G85" s="60"/>
      <c r="H85" s="60"/>
      <c r="I85" s="153"/>
      <c r="J85" s="60"/>
      <c r="K85" s="60"/>
      <c r="L85" s="58"/>
    </row>
    <row r="86" spans="2:65" s="1" customFormat="1" ht="18" customHeight="1">
      <c r="B86" s="38"/>
      <c r="C86" s="62" t="s">
        <v>25</v>
      </c>
      <c r="D86" s="60"/>
      <c r="E86" s="60"/>
      <c r="F86" s="154" t="str">
        <f>F12</f>
        <v xml:space="preserve"> </v>
      </c>
      <c r="G86" s="60"/>
      <c r="H86" s="60"/>
      <c r="I86" s="155" t="s">
        <v>27</v>
      </c>
      <c r="J86" s="70">
        <f>IF(J12="","",J12)</f>
        <v>43350</v>
      </c>
      <c r="K86" s="60"/>
      <c r="L86" s="58"/>
    </row>
    <row r="87" spans="2:65" s="1" customFormat="1" ht="6.95" customHeight="1">
      <c r="B87" s="38"/>
      <c r="C87" s="60"/>
      <c r="D87" s="60"/>
      <c r="E87" s="60"/>
      <c r="F87" s="60"/>
      <c r="G87" s="60"/>
      <c r="H87" s="60"/>
      <c r="I87" s="153"/>
      <c r="J87" s="60"/>
      <c r="K87" s="60"/>
      <c r="L87" s="58"/>
    </row>
    <row r="88" spans="2:65" s="1" customFormat="1" ht="15">
      <c r="B88" s="38"/>
      <c r="C88" s="62" t="s">
        <v>28</v>
      </c>
      <c r="D88" s="60"/>
      <c r="E88" s="60"/>
      <c r="F88" s="154" t="str">
        <f>E15</f>
        <v>Městský obvod Ostrava - Jih</v>
      </c>
      <c r="G88" s="60"/>
      <c r="H88" s="60"/>
      <c r="I88" s="155" t="s">
        <v>34</v>
      </c>
      <c r="J88" s="154" t="str">
        <f>E21</f>
        <v>Ing. David Klimša</v>
      </c>
      <c r="K88" s="60"/>
      <c r="L88" s="58"/>
    </row>
    <row r="89" spans="2:65" s="1" customFormat="1" ht="14.45" customHeight="1">
      <c r="B89" s="38"/>
      <c r="C89" s="62" t="s">
        <v>32</v>
      </c>
      <c r="D89" s="60"/>
      <c r="E89" s="60"/>
      <c r="F89" s="154" t="str">
        <f>IF(E18="","",E18)</f>
        <v/>
      </c>
      <c r="G89" s="60"/>
      <c r="H89" s="60"/>
      <c r="I89" s="153"/>
      <c r="J89" s="60"/>
      <c r="K89" s="60"/>
      <c r="L89" s="58"/>
    </row>
    <row r="90" spans="2:65" s="1" customFormat="1" ht="10.35" customHeight="1">
      <c r="B90" s="38"/>
      <c r="C90" s="60"/>
      <c r="D90" s="60"/>
      <c r="E90" s="60"/>
      <c r="F90" s="60"/>
      <c r="G90" s="60"/>
      <c r="H90" s="60"/>
      <c r="I90" s="153"/>
      <c r="J90" s="60"/>
      <c r="K90" s="60"/>
      <c r="L90" s="58"/>
    </row>
    <row r="91" spans="2:65" s="8" customFormat="1" ht="29.25" customHeight="1">
      <c r="B91" s="156"/>
      <c r="C91" s="157" t="s">
        <v>124</v>
      </c>
      <c r="D91" s="158" t="s">
        <v>58</v>
      </c>
      <c r="E91" s="158" t="s">
        <v>54</v>
      </c>
      <c r="F91" s="158" t="s">
        <v>125</v>
      </c>
      <c r="G91" s="158" t="s">
        <v>126</v>
      </c>
      <c r="H91" s="158" t="s">
        <v>127</v>
      </c>
      <c r="I91" s="159" t="s">
        <v>128</v>
      </c>
      <c r="J91" s="158" t="s">
        <v>118</v>
      </c>
      <c r="K91" s="160" t="s">
        <v>129</v>
      </c>
      <c r="L91" s="161"/>
      <c r="M91" s="78" t="s">
        <v>130</v>
      </c>
      <c r="N91" s="79" t="s">
        <v>43</v>
      </c>
      <c r="O91" s="79" t="s">
        <v>131</v>
      </c>
      <c r="P91" s="79" t="s">
        <v>132</v>
      </c>
      <c r="Q91" s="79" t="s">
        <v>133</v>
      </c>
      <c r="R91" s="79" t="s">
        <v>134</v>
      </c>
      <c r="S91" s="79" t="s">
        <v>135</v>
      </c>
      <c r="T91" s="80" t="s">
        <v>136</v>
      </c>
    </row>
    <row r="92" spans="2:65" s="1" customFormat="1" ht="29.25" customHeight="1">
      <c r="B92" s="38"/>
      <c r="C92" s="84" t="s">
        <v>119</v>
      </c>
      <c r="D92" s="60"/>
      <c r="E92" s="60"/>
      <c r="F92" s="60"/>
      <c r="G92" s="60"/>
      <c r="H92" s="60"/>
      <c r="I92" s="153"/>
      <c r="J92" s="162">
        <f>BK92</f>
        <v>0</v>
      </c>
      <c r="K92" s="60"/>
      <c r="L92" s="58"/>
      <c r="M92" s="81"/>
      <c r="N92" s="82"/>
      <c r="O92" s="82"/>
      <c r="P92" s="163">
        <f>P93+P96+P113+P130+P136+P141+P143+P145+P151+P154+P160+P182+P184+P193+P199+P201</f>
        <v>0</v>
      </c>
      <c r="Q92" s="82"/>
      <c r="R92" s="163">
        <f>R93+R96+R113+R130+R136+R141+R143+R145+R151+R154+R160+R182+R184+R193+R199+R201</f>
        <v>0</v>
      </c>
      <c r="S92" s="82"/>
      <c r="T92" s="164">
        <f>T93+T96+T113+T130+T136+T141+T143+T145+T151+T154+T160+T182+T184+T193+T199+T201</f>
        <v>0</v>
      </c>
      <c r="AT92" s="22" t="s">
        <v>72</v>
      </c>
      <c r="AU92" s="22" t="s">
        <v>120</v>
      </c>
      <c r="BK92" s="165">
        <f>BK93+BK96+BK113+BK130+BK136+BK141+BK143+BK145+BK151+BK154+BK160+BK182+BK184+BK193+BK199+BK201</f>
        <v>0</v>
      </c>
    </row>
    <row r="93" spans="2:65" s="9" customFormat="1" ht="37.35" customHeight="1">
      <c r="B93" s="166"/>
      <c r="C93" s="167"/>
      <c r="D93" s="168" t="s">
        <v>72</v>
      </c>
      <c r="E93" s="169" t="s">
        <v>569</v>
      </c>
      <c r="F93" s="169" t="s">
        <v>570</v>
      </c>
      <c r="G93" s="167"/>
      <c r="H93" s="167"/>
      <c r="I93" s="170"/>
      <c r="J93" s="171">
        <f>BK93</f>
        <v>0</v>
      </c>
      <c r="K93" s="167"/>
      <c r="L93" s="172"/>
      <c r="M93" s="173"/>
      <c r="N93" s="174"/>
      <c r="O93" s="174"/>
      <c r="P93" s="175">
        <f>SUM(P94:P95)</f>
        <v>0</v>
      </c>
      <c r="Q93" s="174"/>
      <c r="R93" s="175">
        <f>SUM(R94:R95)</f>
        <v>0</v>
      </c>
      <c r="S93" s="174"/>
      <c r="T93" s="176">
        <f>SUM(T94:T95)</f>
        <v>0</v>
      </c>
      <c r="AR93" s="177" t="s">
        <v>83</v>
      </c>
      <c r="AT93" s="178" t="s">
        <v>72</v>
      </c>
      <c r="AU93" s="178" t="s">
        <v>73</v>
      </c>
      <c r="AY93" s="177" t="s">
        <v>138</v>
      </c>
      <c r="BK93" s="179">
        <f>SUM(BK94:BK95)</f>
        <v>0</v>
      </c>
    </row>
    <row r="94" spans="2:65" s="1" customFormat="1" ht="16.5" customHeight="1">
      <c r="B94" s="38"/>
      <c r="C94" s="180" t="s">
        <v>81</v>
      </c>
      <c r="D94" s="180" t="s">
        <v>139</v>
      </c>
      <c r="E94" s="181" t="s">
        <v>571</v>
      </c>
      <c r="F94" s="182" t="s">
        <v>572</v>
      </c>
      <c r="G94" s="183" t="s">
        <v>573</v>
      </c>
      <c r="H94" s="184">
        <v>16</v>
      </c>
      <c r="I94" s="185"/>
      <c r="J94" s="186">
        <f>ROUND(I94*H94,2)</f>
        <v>0</v>
      </c>
      <c r="K94" s="182" t="s">
        <v>574</v>
      </c>
      <c r="L94" s="58"/>
      <c r="M94" s="187" t="s">
        <v>24</v>
      </c>
      <c r="N94" s="188" t="s">
        <v>44</v>
      </c>
      <c r="O94" s="39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22" t="s">
        <v>212</v>
      </c>
      <c r="AT94" s="22" t="s">
        <v>139</v>
      </c>
      <c r="AU94" s="22" t="s">
        <v>81</v>
      </c>
      <c r="AY94" s="22" t="s">
        <v>138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22" t="s">
        <v>81</v>
      </c>
      <c r="BK94" s="191">
        <f>ROUND(I94*H94,2)</f>
        <v>0</v>
      </c>
      <c r="BL94" s="22" t="s">
        <v>212</v>
      </c>
      <c r="BM94" s="22" t="s">
        <v>83</v>
      </c>
    </row>
    <row r="95" spans="2:65" s="1" customFormat="1" ht="16.5" customHeight="1">
      <c r="B95" s="38"/>
      <c r="C95" s="180" t="s">
        <v>83</v>
      </c>
      <c r="D95" s="180" t="s">
        <v>139</v>
      </c>
      <c r="E95" s="181" t="s">
        <v>575</v>
      </c>
      <c r="F95" s="182" t="s">
        <v>576</v>
      </c>
      <c r="G95" s="183" t="s">
        <v>573</v>
      </c>
      <c r="H95" s="184">
        <v>6</v>
      </c>
      <c r="I95" s="185"/>
      <c r="J95" s="186">
        <f>ROUND(I95*H95,2)</f>
        <v>0</v>
      </c>
      <c r="K95" s="182" t="s">
        <v>574</v>
      </c>
      <c r="L95" s="58"/>
      <c r="M95" s="187" t="s">
        <v>24</v>
      </c>
      <c r="N95" s="188" t="s">
        <v>44</v>
      </c>
      <c r="O95" s="39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22" t="s">
        <v>212</v>
      </c>
      <c r="AT95" s="22" t="s">
        <v>139</v>
      </c>
      <c r="AU95" s="22" t="s">
        <v>81</v>
      </c>
      <c r="AY95" s="22" t="s">
        <v>138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81</v>
      </c>
      <c r="BK95" s="191">
        <f>ROUND(I95*H95,2)</f>
        <v>0</v>
      </c>
      <c r="BL95" s="22" t="s">
        <v>212</v>
      </c>
      <c r="BM95" s="22" t="s">
        <v>144</v>
      </c>
    </row>
    <row r="96" spans="2:65" s="9" customFormat="1" ht="37.35" customHeight="1">
      <c r="B96" s="166"/>
      <c r="C96" s="167"/>
      <c r="D96" s="168" t="s">
        <v>72</v>
      </c>
      <c r="E96" s="169" t="s">
        <v>577</v>
      </c>
      <c r="F96" s="169" t="s">
        <v>578</v>
      </c>
      <c r="G96" s="167"/>
      <c r="H96" s="167"/>
      <c r="I96" s="170"/>
      <c r="J96" s="171">
        <f>BK96</f>
        <v>0</v>
      </c>
      <c r="K96" s="167"/>
      <c r="L96" s="172"/>
      <c r="M96" s="173"/>
      <c r="N96" s="174"/>
      <c r="O96" s="174"/>
      <c r="P96" s="175">
        <f>SUM(P97:P112)</f>
        <v>0</v>
      </c>
      <c r="Q96" s="174"/>
      <c r="R96" s="175">
        <f>SUM(R97:R112)</f>
        <v>0</v>
      </c>
      <c r="S96" s="174"/>
      <c r="T96" s="176">
        <f>SUM(T97:T112)</f>
        <v>0</v>
      </c>
      <c r="AR96" s="177" t="s">
        <v>83</v>
      </c>
      <c r="AT96" s="178" t="s">
        <v>72</v>
      </c>
      <c r="AU96" s="178" t="s">
        <v>73</v>
      </c>
      <c r="AY96" s="177" t="s">
        <v>138</v>
      </c>
      <c r="BK96" s="179">
        <f>SUM(BK97:BK112)</f>
        <v>0</v>
      </c>
    </row>
    <row r="97" spans="2:65" s="1" customFormat="1" ht="16.5" customHeight="1">
      <c r="B97" s="38"/>
      <c r="C97" s="180" t="s">
        <v>150</v>
      </c>
      <c r="D97" s="180" t="s">
        <v>139</v>
      </c>
      <c r="E97" s="181" t="s">
        <v>579</v>
      </c>
      <c r="F97" s="182" t="s">
        <v>580</v>
      </c>
      <c r="G97" s="183" t="s">
        <v>186</v>
      </c>
      <c r="H97" s="184">
        <v>20</v>
      </c>
      <c r="I97" s="185"/>
      <c r="J97" s="186">
        <f t="shared" ref="J97:J112" si="0">ROUND(I97*H97,2)</f>
        <v>0</v>
      </c>
      <c r="K97" s="182" t="s">
        <v>574</v>
      </c>
      <c r="L97" s="58"/>
      <c r="M97" s="187" t="s">
        <v>24</v>
      </c>
      <c r="N97" s="188" t="s">
        <v>44</v>
      </c>
      <c r="O97" s="39"/>
      <c r="P97" s="189">
        <f t="shared" ref="P97:P112" si="1">O97*H97</f>
        <v>0</v>
      </c>
      <c r="Q97" s="189">
        <v>0</v>
      </c>
      <c r="R97" s="189">
        <f t="shared" ref="R97:R112" si="2">Q97*H97</f>
        <v>0</v>
      </c>
      <c r="S97" s="189">
        <v>0</v>
      </c>
      <c r="T97" s="190">
        <f t="shared" ref="T97:T112" si="3">S97*H97</f>
        <v>0</v>
      </c>
      <c r="AR97" s="22" t="s">
        <v>212</v>
      </c>
      <c r="AT97" s="22" t="s">
        <v>139</v>
      </c>
      <c r="AU97" s="22" t="s">
        <v>81</v>
      </c>
      <c r="AY97" s="22" t="s">
        <v>138</v>
      </c>
      <c r="BE97" s="191">
        <f t="shared" ref="BE97:BE112" si="4">IF(N97="základní",J97,0)</f>
        <v>0</v>
      </c>
      <c r="BF97" s="191">
        <f t="shared" ref="BF97:BF112" si="5">IF(N97="snížená",J97,0)</f>
        <v>0</v>
      </c>
      <c r="BG97" s="191">
        <f t="shared" ref="BG97:BG112" si="6">IF(N97="zákl. přenesená",J97,0)</f>
        <v>0</v>
      </c>
      <c r="BH97" s="191">
        <f t="shared" ref="BH97:BH112" si="7">IF(N97="sníž. přenesená",J97,0)</f>
        <v>0</v>
      </c>
      <c r="BI97" s="191">
        <f t="shared" ref="BI97:BI112" si="8">IF(N97="nulová",J97,0)</f>
        <v>0</v>
      </c>
      <c r="BJ97" s="22" t="s">
        <v>81</v>
      </c>
      <c r="BK97" s="191">
        <f t="shared" ref="BK97:BK112" si="9">ROUND(I97*H97,2)</f>
        <v>0</v>
      </c>
      <c r="BL97" s="22" t="s">
        <v>212</v>
      </c>
      <c r="BM97" s="22" t="s">
        <v>175</v>
      </c>
    </row>
    <row r="98" spans="2:65" s="1" customFormat="1" ht="16.5" customHeight="1">
      <c r="B98" s="38"/>
      <c r="C98" s="180" t="s">
        <v>144</v>
      </c>
      <c r="D98" s="180" t="s">
        <v>139</v>
      </c>
      <c r="E98" s="181" t="s">
        <v>581</v>
      </c>
      <c r="F98" s="182" t="s">
        <v>582</v>
      </c>
      <c r="G98" s="183" t="s">
        <v>186</v>
      </c>
      <c r="H98" s="184">
        <v>155</v>
      </c>
      <c r="I98" s="185"/>
      <c r="J98" s="186">
        <f t="shared" si="0"/>
        <v>0</v>
      </c>
      <c r="K98" s="182" t="s">
        <v>574</v>
      </c>
      <c r="L98" s="58"/>
      <c r="M98" s="187" t="s">
        <v>24</v>
      </c>
      <c r="N98" s="188" t="s">
        <v>44</v>
      </c>
      <c r="O98" s="39"/>
      <c r="P98" s="189">
        <f t="shared" si="1"/>
        <v>0</v>
      </c>
      <c r="Q98" s="189">
        <v>0</v>
      </c>
      <c r="R98" s="189">
        <f t="shared" si="2"/>
        <v>0</v>
      </c>
      <c r="S98" s="189">
        <v>0</v>
      </c>
      <c r="T98" s="190">
        <f t="shared" si="3"/>
        <v>0</v>
      </c>
      <c r="AR98" s="22" t="s">
        <v>212</v>
      </c>
      <c r="AT98" s="22" t="s">
        <v>139</v>
      </c>
      <c r="AU98" s="22" t="s">
        <v>81</v>
      </c>
      <c r="AY98" s="22" t="s">
        <v>138</v>
      </c>
      <c r="BE98" s="191">
        <f t="shared" si="4"/>
        <v>0</v>
      </c>
      <c r="BF98" s="191">
        <f t="shared" si="5"/>
        <v>0</v>
      </c>
      <c r="BG98" s="191">
        <f t="shared" si="6"/>
        <v>0</v>
      </c>
      <c r="BH98" s="191">
        <f t="shared" si="7"/>
        <v>0</v>
      </c>
      <c r="BI98" s="191">
        <f t="shared" si="8"/>
        <v>0</v>
      </c>
      <c r="BJ98" s="22" t="s">
        <v>81</v>
      </c>
      <c r="BK98" s="191">
        <f t="shared" si="9"/>
        <v>0</v>
      </c>
      <c r="BL98" s="22" t="s">
        <v>212</v>
      </c>
      <c r="BM98" s="22" t="s">
        <v>183</v>
      </c>
    </row>
    <row r="99" spans="2:65" s="1" customFormat="1" ht="16.5" customHeight="1">
      <c r="B99" s="38"/>
      <c r="C99" s="180" t="s">
        <v>161</v>
      </c>
      <c r="D99" s="180" t="s">
        <v>139</v>
      </c>
      <c r="E99" s="181" t="s">
        <v>583</v>
      </c>
      <c r="F99" s="182" t="s">
        <v>584</v>
      </c>
      <c r="G99" s="183" t="s">
        <v>186</v>
      </c>
      <c r="H99" s="184">
        <v>19</v>
      </c>
      <c r="I99" s="185"/>
      <c r="J99" s="186">
        <f t="shared" si="0"/>
        <v>0</v>
      </c>
      <c r="K99" s="182" t="s">
        <v>574</v>
      </c>
      <c r="L99" s="58"/>
      <c r="M99" s="187" t="s">
        <v>24</v>
      </c>
      <c r="N99" s="188" t="s">
        <v>44</v>
      </c>
      <c r="O99" s="39"/>
      <c r="P99" s="189">
        <f t="shared" si="1"/>
        <v>0</v>
      </c>
      <c r="Q99" s="189">
        <v>0</v>
      </c>
      <c r="R99" s="189">
        <f t="shared" si="2"/>
        <v>0</v>
      </c>
      <c r="S99" s="189">
        <v>0</v>
      </c>
      <c r="T99" s="190">
        <f t="shared" si="3"/>
        <v>0</v>
      </c>
      <c r="AR99" s="22" t="s">
        <v>212</v>
      </c>
      <c r="AT99" s="22" t="s">
        <v>139</v>
      </c>
      <c r="AU99" s="22" t="s">
        <v>81</v>
      </c>
      <c r="AY99" s="22" t="s">
        <v>138</v>
      </c>
      <c r="BE99" s="191">
        <f t="shared" si="4"/>
        <v>0</v>
      </c>
      <c r="BF99" s="191">
        <f t="shared" si="5"/>
        <v>0</v>
      </c>
      <c r="BG99" s="191">
        <f t="shared" si="6"/>
        <v>0</v>
      </c>
      <c r="BH99" s="191">
        <f t="shared" si="7"/>
        <v>0</v>
      </c>
      <c r="BI99" s="191">
        <f t="shared" si="8"/>
        <v>0</v>
      </c>
      <c r="BJ99" s="22" t="s">
        <v>81</v>
      </c>
      <c r="BK99" s="191">
        <f t="shared" si="9"/>
        <v>0</v>
      </c>
      <c r="BL99" s="22" t="s">
        <v>212</v>
      </c>
      <c r="BM99" s="22" t="s">
        <v>194</v>
      </c>
    </row>
    <row r="100" spans="2:65" s="1" customFormat="1" ht="16.5" customHeight="1">
      <c r="B100" s="38"/>
      <c r="C100" s="180" t="s">
        <v>165</v>
      </c>
      <c r="D100" s="180" t="s">
        <v>139</v>
      </c>
      <c r="E100" s="181" t="s">
        <v>585</v>
      </c>
      <c r="F100" s="182" t="s">
        <v>586</v>
      </c>
      <c r="G100" s="183" t="s">
        <v>148</v>
      </c>
      <c r="H100" s="184">
        <v>6</v>
      </c>
      <c r="I100" s="185"/>
      <c r="J100" s="186">
        <f t="shared" si="0"/>
        <v>0</v>
      </c>
      <c r="K100" s="182" t="s">
        <v>574</v>
      </c>
      <c r="L100" s="58"/>
      <c r="M100" s="187" t="s">
        <v>24</v>
      </c>
      <c r="N100" s="188" t="s">
        <v>44</v>
      </c>
      <c r="O100" s="39"/>
      <c r="P100" s="189">
        <f t="shared" si="1"/>
        <v>0</v>
      </c>
      <c r="Q100" s="189">
        <v>0</v>
      </c>
      <c r="R100" s="189">
        <f t="shared" si="2"/>
        <v>0</v>
      </c>
      <c r="S100" s="189">
        <v>0</v>
      </c>
      <c r="T100" s="190">
        <f t="shared" si="3"/>
        <v>0</v>
      </c>
      <c r="AR100" s="22" t="s">
        <v>212</v>
      </c>
      <c r="AT100" s="22" t="s">
        <v>139</v>
      </c>
      <c r="AU100" s="22" t="s">
        <v>81</v>
      </c>
      <c r="AY100" s="22" t="s">
        <v>138</v>
      </c>
      <c r="BE100" s="191">
        <f t="shared" si="4"/>
        <v>0</v>
      </c>
      <c r="BF100" s="191">
        <f t="shared" si="5"/>
        <v>0</v>
      </c>
      <c r="BG100" s="191">
        <f t="shared" si="6"/>
        <v>0</v>
      </c>
      <c r="BH100" s="191">
        <f t="shared" si="7"/>
        <v>0</v>
      </c>
      <c r="BI100" s="191">
        <f t="shared" si="8"/>
        <v>0</v>
      </c>
      <c r="BJ100" s="22" t="s">
        <v>81</v>
      </c>
      <c r="BK100" s="191">
        <f t="shared" si="9"/>
        <v>0</v>
      </c>
      <c r="BL100" s="22" t="s">
        <v>212</v>
      </c>
      <c r="BM100" s="22" t="s">
        <v>202</v>
      </c>
    </row>
    <row r="101" spans="2:65" s="1" customFormat="1" ht="16.5" customHeight="1">
      <c r="B101" s="38"/>
      <c r="C101" s="180" t="s">
        <v>169</v>
      </c>
      <c r="D101" s="180" t="s">
        <v>139</v>
      </c>
      <c r="E101" s="181" t="s">
        <v>587</v>
      </c>
      <c r="F101" s="182" t="s">
        <v>588</v>
      </c>
      <c r="G101" s="183" t="s">
        <v>148</v>
      </c>
      <c r="H101" s="184">
        <v>8</v>
      </c>
      <c r="I101" s="185"/>
      <c r="J101" s="186">
        <f t="shared" si="0"/>
        <v>0</v>
      </c>
      <c r="K101" s="182" t="s">
        <v>574</v>
      </c>
      <c r="L101" s="58"/>
      <c r="M101" s="187" t="s">
        <v>24</v>
      </c>
      <c r="N101" s="188" t="s">
        <v>44</v>
      </c>
      <c r="O101" s="39"/>
      <c r="P101" s="189">
        <f t="shared" si="1"/>
        <v>0</v>
      </c>
      <c r="Q101" s="189">
        <v>0</v>
      </c>
      <c r="R101" s="189">
        <f t="shared" si="2"/>
        <v>0</v>
      </c>
      <c r="S101" s="189">
        <v>0</v>
      </c>
      <c r="T101" s="190">
        <f t="shared" si="3"/>
        <v>0</v>
      </c>
      <c r="AR101" s="22" t="s">
        <v>212</v>
      </c>
      <c r="AT101" s="22" t="s">
        <v>139</v>
      </c>
      <c r="AU101" s="22" t="s">
        <v>81</v>
      </c>
      <c r="AY101" s="22" t="s">
        <v>138</v>
      </c>
      <c r="BE101" s="191">
        <f t="shared" si="4"/>
        <v>0</v>
      </c>
      <c r="BF101" s="191">
        <f t="shared" si="5"/>
        <v>0</v>
      </c>
      <c r="BG101" s="191">
        <f t="shared" si="6"/>
        <v>0</v>
      </c>
      <c r="BH101" s="191">
        <f t="shared" si="7"/>
        <v>0</v>
      </c>
      <c r="BI101" s="191">
        <f t="shared" si="8"/>
        <v>0</v>
      </c>
      <c r="BJ101" s="22" t="s">
        <v>81</v>
      </c>
      <c r="BK101" s="191">
        <f t="shared" si="9"/>
        <v>0</v>
      </c>
      <c r="BL101" s="22" t="s">
        <v>212</v>
      </c>
      <c r="BM101" s="22" t="s">
        <v>212</v>
      </c>
    </row>
    <row r="102" spans="2:65" s="1" customFormat="1" ht="16.5" customHeight="1">
      <c r="B102" s="38"/>
      <c r="C102" s="180" t="s">
        <v>175</v>
      </c>
      <c r="D102" s="180" t="s">
        <v>139</v>
      </c>
      <c r="E102" s="181" t="s">
        <v>589</v>
      </c>
      <c r="F102" s="182" t="s">
        <v>590</v>
      </c>
      <c r="G102" s="183" t="s">
        <v>148</v>
      </c>
      <c r="H102" s="184">
        <v>4</v>
      </c>
      <c r="I102" s="185"/>
      <c r="J102" s="186">
        <f t="shared" si="0"/>
        <v>0</v>
      </c>
      <c r="K102" s="182" t="s">
        <v>574</v>
      </c>
      <c r="L102" s="58"/>
      <c r="M102" s="187" t="s">
        <v>24</v>
      </c>
      <c r="N102" s="188" t="s">
        <v>44</v>
      </c>
      <c r="O102" s="39"/>
      <c r="P102" s="189">
        <f t="shared" si="1"/>
        <v>0</v>
      </c>
      <c r="Q102" s="189">
        <v>0</v>
      </c>
      <c r="R102" s="189">
        <f t="shared" si="2"/>
        <v>0</v>
      </c>
      <c r="S102" s="189">
        <v>0</v>
      </c>
      <c r="T102" s="190">
        <f t="shared" si="3"/>
        <v>0</v>
      </c>
      <c r="AR102" s="22" t="s">
        <v>212</v>
      </c>
      <c r="AT102" s="22" t="s">
        <v>139</v>
      </c>
      <c r="AU102" s="22" t="s">
        <v>81</v>
      </c>
      <c r="AY102" s="22" t="s">
        <v>138</v>
      </c>
      <c r="BE102" s="191">
        <f t="shared" si="4"/>
        <v>0</v>
      </c>
      <c r="BF102" s="191">
        <f t="shared" si="5"/>
        <v>0</v>
      </c>
      <c r="BG102" s="191">
        <f t="shared" si="6"/>
        <v>0</v>
      </c>
      <c r="BH102" s="191">
        <f t="shared" si="7"/>
        <v>0</v>
      </c>
      <c r="BI102" s="191">
        <f t="shared" si="8"/>
        <v>0</v>
      </c>
      <c r="BJ102" s="22" t="s">
        <v>81</v>
      </c>
      <c r="BK102" s="191">
        <f t="shared" si="9"/>
        <v>0</v>
      </c>
      <c r="BL102" s="22" t="s">
        <v>212</v>
      </c>
      <c r="BM102" s="22" t="s">
        <v>221</v>
      </c>
    </row>
    <row r="103" spans="2:65" s="1" customFormat="1" ht="16.5" customHeight="1">
      <c r="B103" s="38"/>
      <c r="C103" s="180" t="s">
        <v>179</v>
      </c>
      <c r="D103" s="180" t="s">
        <v>139</v>
      </c>
      <c r="E103" s="181" t="s">
        <v>591</v>
      </c>
      <c r="F103" s="182" t="s">
        <v>592</v>
      </c>
      <c r="G103" s="183" t="s">
        <v>148</v>
      </c>
      <c r="H103" s="184">
        <v>8</v>
      </c>
      <c r="I103" s="185"/>
      <c r="J103" s="186">
        <f t="shared" si="0"/>
        <v>0</v>
      </c>
      <c r="K103" s="182" t="s">
        <v>574</v>
      </c>
      <c r="L103" s="58"/>
      <c r="M103" s="187" t="s">
        <v>24</v>
      </c>
      <c r="N103" s="188" t="s">
        <v>44</v>
      </c>
      <c r="O103" s="39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AR103" s="22" t="s">
        <v>212</v>
      </c>
      <c r="AT103" s="22" t="s">
        <v>139</v>
      </c>
      <c r="AU103" s="22" t="s">
        <v>81</v>
      </c>
      <c r="AY103" s="22" t="s">
        <v>138</v>
      </c>
      <c r="BE103" s="191">
        <f t="shared" si="4"/>
        <v>0</v>
      </c>
      <c r="BF103" s="191">
        <f t="shared" si="5"/>
        <v>0</v>
      </c>
      <c r="BG103" s="191">
        <f t="shared" si="6"/>
        <v>0</v>
      </c>
      <c r="BH103" s="191">
        <f t="shared" si="7"/>
        <v>0</v>
      </c>
      <c r="BI103" s="191">
        <f t="shared" si="8"/>
        <v>0</v>
      </c>
      <c r="BJ103" s="22" t="s">
        <v>81</v>
      </c>
      <c r="BK103" s="191">
        <f t="shared" si="9"/>
        <v>0</v>
      </c>
      <c r="BL103" s="22" t="s">
        <v>212</v>
      </c>
      <c r="BM103" s="22" t="s">
        <v>309</v>
      </c>
    </row>
    <row r="104" spans="2:65" s="1" customFormat="1" ht="16.5" customHeight="1">
      <c r="B104" s="38"/>
      <c r="C104" s="180" t="s">
        <v>183</v>
      </c>
      <c r="D104" s="180" t="s">
        <v>139</v>
      </c>
      <c r="E104" s="181" t="s">
        <v>593</v>
      </c>
      <c r="F104" s="182" t="s">
        <v>594</v>
      </c>
      <c r="G104" s="183" t="s">
        <v>148</v>
      </c>
      <c r="H104" s="184">
        <v>2</v>
      </c>
      <c r="I104" s="185"/>
      <c r="J104" s="186">
        <f t="shared" si="0"/>
        <v>0</v>
      </c>
      <c r="K104" s="182" t="s">
        <v>574</v>
      </c>
      <c r="L104" s="58"/>
      <c r="M104" s="187" t="s">
        <v>24</v>
      </c>
      <c r="N104" s="188" t="s">
        <v>44</v>
      </c>
      <c r="O104" s="39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AR104" s="22" t="s">
        <v>212</v>
      </c>
      <c r="AT104" s="22" t="s">
        <v>139</v>
      </c>
      <c r="AU104" s="22" t="s">
        <v>81</v>
      </c>
      <c r="AY104" s="22" t="s">
        <v>138</v>
      </c>
      <c r="BE104" s="191">
        <f t="shared" si="4"/>
        <v>0</v>
      </c>
      <c r="BF104" s="191">
        <f t="shared" si="5"/>
        <v>0</v>
      </c>
      <c r="BG104" s="191">
        <f t="shared" si="6"/>
        <v>0</v>
      </c>
      <c r="BH104" s="191">
        <f t="shared" si="7"/>
        <v>0</v>
      </c>
      <c r="BI104" s="191">
        <f t="shared" si="8"/>
        <v>0</v>
      </c>
      <c r="BJ104" s="22" t="s">
        <v>81</v>
      </c>
      <c r="BK104" s="191">
        <f t="shared" si="9"/>
        <v>0</v>
      </c>
      <c r="BL104" s="22" t="s">
        <v>212</v>
      </c>
      <c r="BM104" s="22" t="s">
        <v>316</v>
      </c>
    </row>
    <row r="105" spans="2:65" s="1" customFormat="1" ht="16.5" customHeight="1">
      <c r="B105" s="38"/>
      <c r="C105" s="180" t="s">
        <v>189</v>
      </c>
      <c r="D105" s="180" t="s">
        <v>139</v>
      </c>
      <c r="E105" s="181" t="s">
        <v>595</v>
      </c>
      <c r="F105" s="182" t="s">
        <v>596</v>
      </c>
      <c r="G105" s="183" t="s">
        <v>148</v>
      </c>
      <c r="H105" s="184">
        <v>2</v>
      </c>
      <c r="I105" s="185"/>
      <c r="J105" s="186">
        <f t="shared" si="0"/>
        <v>0</v>
      </c>
      <c r="K105" s="182" t="s">
        <v>574</v>
      </c>
      <c r="L105" s="58"/>
      <c r="M105" s="187" t="s">
        <v>24</v>
      </c>
      <c r="N105" s="188" t="s">
        <v>44</v>
      </c>
      <c r="O105" s="39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AR105" s="22" t="s">
        <v>212</v>
      </c>
      <c r="AT105" s="22" t="s">
        <v>139</v>
      </c>
      <c r="AU105" s="22" t="s">
        <v>81</v>
      </c>
      <c r="AY105" s="22" t="s">
        <v>138</v>
      </c>
      <c r="BE105" s="191">
        <f t="shared" si="4"/>
        <v>0</v>
      </c>
      <c r="BF105" s="191">
        <f t="shared" si="5"/>
        <v>0</v>
      </c>
      <c r="BG105" s="191">
        <f t="shared" si="6"/>
        <v>0</v>
      </c>
      <c r="BH105" s="191">
        <f t="shared" si="7"/>
        <v>0</v>
      </c>
      <c r="BI105" s="191">
        <f t="shared" si="8"/>
        <v>0</v>
      </c>
      <c r="BJ105" s="22" t="s">
        <v>81</v>
      </c>
      <c r="BK105" s="191">
        <f t="shared" si="9"/>
        <v>0</v>
      </c>
      <c r="BL105" s="22" t="s">
        <v>212</v>
      </c>
      <c r="BM105" s="22" t="s">
        <v>325</v>
      </c>
    </row>
    <row r="106" spans="2:65" s="1" customFormat="1" ht="16.5" customHeight="1">
      <c r="B106" s="38"/>
      <c r="C106" s="180" t="s">
        <v>194</v>
      </c>
      <c r="D106" s="180" t="s">
        <v>139</v>
      </c>
      <c r="E106" s="181" t="s">
        <v>597</v>
      </c>
      <c r="F106" s="182" t="s">
        <v>598</v>
      </c>
      <c r="G106" s="183" t="s">
        <v>148</v>
      </c>
      <c r="H106" s="184">
        <v>1</v>
      </c>
      <c r="I106" s="185"/>
      <c r="J106" s="186">
        <f t="shared" si="0"/>
        <v>0</v>
      </c>
      <c r="K106" s="182" t="s">
        <v>574</v>
      </c>
      <c r="L106" s="58"/>
      <c r="M106" s="187" t="s">
        <v>24</v>
      </c>
      <c r="N106" s="188" t="s">
        <v>44</v>
      </c>
      <c r="O106" s="39"/>
      <c r="P106" s="189">
        <f t="shared" si="1"/>
        <v>0</v>
      </c>
      <c r="Q106" s="189">
        <v>0</v>
      </c>
      <c r="R106" s="189">
        <f t="shared" si="2"/>
        <v>0</v>
      </c>
      <c r="S106" s="189">
        <v>0</v>
      </c>
      <c r="T106" s="190">
        <f t="shared" si="3"/>
        <v>0</v>
      </c>
      <c r="AR106" s="22" t="s">
        <v>212</v>
      </c>
      <c r="AT106" s="22" t="s">
        <v>139</v>
      </c>
      <c r="AU106" s="22" t="s">
        <v>81</v>
      </c>
      <c r="AY106" s="22" t="s">
        <v>138</v>
      </c>
      <c r="BE106" s="191">
        <f t="shared" si="4"/>
        <v>0</v>
      </c>
      <c r="BF106" s="191">
        <f t="shared" si="5"/>
        <v>0</v>
      </c>
      <c r="BG106" s="191">
        <f t="shared" si="6"/>
        <v>0</v>
      </c>
      <c r="BH106" s="191">
        <f t="shared" si="7"/>
        <v>0</v>
      </c>
      <c r="BI106" s="191">
        <f t="shared" si="8"/>
        <v>0</v>
      </c>
      <c r="BJ106" s="22" t="s">
        <v>81</v>
      </c>
      <c r="BK106" s="191">
        <f t="shared" si="9"/>
        <v>0</v>
      </c>
      <c r="BL106" s="22" t="s">
        <v>212</v>
      </c>
      <c r="BM106" s="22" t="s">
        <v>335</v>
      </c>
    </row>
    <row r="107" spans="2:65" s="1" customFormat="1" ht="16.5" customHeight="1">
      <c r="B107" s="38"/>
      <c r="C107" s="180" t="s">
        <v>198</v>
      </c>
      <c r="D107" s="180" t="s">
        <v>139</v>
      </c>
      <c r="E107" s="181" t="s">
        <v>599</v>
      </c>
      <c r="F107" s="182" t="s">
        <v>600</v>
      </c>
      <c r="G107" s="183" t="s">
        <v>148</v>
      </c>
      <c r="H107" s="184">
        <v>1</v>
      </c>
      <c r="I107" s="185"/>
      <c r="J107" s="186">
        <f t="shared" si="0"/>
        <v>0</v>
      </c>
      <c r="K107" s="182" t="s">
        <v>574</v>
      </c>
      <c r="L107" s="58"/>
      <c r="M107" s="187" t="s">
        <v>24</v>
      </c>
      <c r="N107" s="188" t="s">
        <v>44</v>
      </c>
      <c r="O107" s="39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AR107" s="22" t="s">
        <v>212</v>
      </c>
      <c r="AT107" s="22" t="s">
        <v>139</v>
      </c>
      <c r="AU107" s="22" t="s">
        <v>81</v>
      </c>
      <c r="AY107" s="22" t="s">
        <v>138</v>
      </c>
      <c r="BE107" s="191">
        <f t="shared" si="4"/>
        <v>0</v>
      </c>
      <c r="BF107" s="191">
        <f t="shared" si="5"/>
        <v>0</v>
      </c>
      <c r="BG107" s="191">
        <f t="shared" si="6"/>
        <v>0</v>
      </c>
      <c r="BH107" s="191">
        <f t="shared" si="7"/>
        <v>0</v>
      </c>
      <c r="BI107" s="191">
        <f t="shared" si="8"/>
        <v>0</v>
      </c>
      <c r="BJ107" s="22" t="s">
        <v>81</v>
      </c>
      <c r="BK107" s="191">
        <f t="shared" si="9"/>
        <v>0</v>
      </c>
      <c r="BL107" s="22" t="s">
        <v>212</v>
      </c>
      <c r="BM107" s="22" t="s">
        <v>345</v>
      </c>
    </row>
    <row r="108" spans="2:65" s="1" customFormat="1" ht="16.5" customHeight="1">
      <c r="B108" s="38"/>
      <c r="C108" s="180" t="s">
        <v>202</v>
      </c>
      <c r="D108" s="180" t="s">
        <v>139</v>
      </c>
      <c r="E108" s="181" t="s">
        <v>601</v>
      </c>
      <c r="F108" s="182" t="s">
        <v>602</v>
      </c>
      <c r="G108" s="183" t="s">
        <v>148</v>
      </c>
      <c r="H108" s="184">
        <v>1</v>
      </c>
      <c r="I108" s="185"/>
      <c r="J108" s="186">
        <f t="shared" si="0"/>
        <v>0</v>
      </c>
      <c r="K108" s="182" t="s">
        <v>574</v>
      </c>
      <c r="L108" s="58"/>
      <c r="M108" s="187" t="s">
        <v>24</v>
      </c>
      <c r="N108" s="188" t="s">
        <v>44</v>
      </c>
      <c r="O108" s="39"/>
      <c r="P108" s="189">
        <f t="shared" si="1"/>
        <v>0</v>
      </c>
      <c r="Q108" s="189">
        <v>0</v>
      </c>
      <c r="R108" s="189">
        <f t="shared" si="2"/>
        <v>0</v>
      </c>
      <c r="S108" s="189">
        <v>0</v>
      </c>
      <c r="T108" s="190">
        <f t="shared" si="3"/>
        <v>0</v>
      </c>
      <c r="AR108" s="22" t="s">
        <v>212</v>
      </c>
      <c r="AT108" s="22" t="s">
        <v>139</v>
      </c>
      <c r="AU108" s="22" t="s">
        <v>81</v>
      </c>
      <c r="AY108" s="22" t="s">
        <v>138</v>
      </c>
      <c r="BE108" s="191">
        <f t="shared" si="4"/>
        <v>0</v>
      </c>
      <c r="BF108" s="191">
        <f t="shared" si="5"/>
        <v>0</v>
      </c>
      <c r="BG108" s="191">
        <f t="shared" si="6"/>
        <v>0</v>
      </c>
      <c r="BH108" s="191">
        <f t="shared" si="7"/>
        <v>0</v>
      </c>
      <c r="BI108" s="191">
        <f t="shared" si="8"/>
        <v>0</v>
      </c>
      <c r="BJ108" s="22" t="s">
        <v>81</v>
      </c>
      <c r="BK108" s="191">
        <f t="shared" si="9"/>
        <v>0</v>
      </c>
      <c r="BL108" s="22" t="s">
        <v>212</v>
      </c>
      <c r="BM108" s="22" t="s">
        <v>489</v>
      </c>
    </row>
    <row r="109" spans="2:65" s="1" customFormat="1" ht="16.5" customHeight="1">
      <c r="B109" s="38"/>
      <c r="C109" s="180" t="s">
        <v>10</v>
      </c>
      <c r="D109" s="180" t="s">
        <v>139</v>
      </c>
      <c r="E109" s="181" t="s">
        <v>603</v>
      </c>
      <c r="F109" s="182" t="s">
        <v>604</v>
      </c>
      <c r="G109" s="183" t="s">
        <v>186</v>
      </c>
      <c r="H109" s="184">
        <v>6</v>
      </c>
      <c r="I109" s="185"/>
      <c r="J109" s="186">
        <f t="shared" si="0"/>
        <v>0</v>
      </c>
      <c r="K109" s="182" t="s">
        <v>574</v>
      </c>
      <c r="L109" s="58"/>
      <c r="M109" s="187" t="s">
        <v>24</v>
      </c>
      <c r="N109" s="188" t="s">
        <v>44</v>
      </c>
      <c r="O109" s="39"/>
      <c r="P109" s="189">
        <f t="shared" si="1"/>
        <v>0</v>
      </c>
      <c r="Q109" s="189">
        <v>0</v>
      </c>
      <c r="R109" s="189">
        <f t="shared" si="2"/>
        <v>0</v>
      </c>
      <c r="S109" s="189">
        <v>0</v>
      </c>
      <c r="T109" s="190">
        <f t="shared" si="3"/>
        <v>0</v>
      </c>
      <c r="AR109" s="22" t="s">
        <v>212</v>
      </c>
      <c r="AT109" s="22" t="s">
        <v>139</v>
      </c>
      <c r="AU109" s="22" t="s">
        <v>81</v>
      </c>
      <c r="AY109" s="22" t="s">
        <v>138</v>
      </c>
      <c r="BE109" s="191">
        <f t="shared" si="4"/>
        <v>0</v>
      </c>
      <c r="BF109" s="191">
        <f t="shared" si="5"/>
        <v>0</v>
      </c>
      <c r="BG109" s="191">
        <f t="shared" si="6"/>
        <v>0</v>
      </c>
      <c r="BH109" s="191">
        <f t="shared" si="7"/>
        <v>0</v>
      </c>
      <c r="BI109" s="191">
        <f t="shared" si="8"/>
        <v>0</v>
      </c>
      <c r="BJ109" s="22" t="s">
        <v>81</v>
      </c>
      <c r="BK109" s="191">
        <f t="shared" si="9"/>
        <v>0</v>
      </c>
      <c r="BL109" s="22" t="s">
        <v>212</v>
      </c>
      <c r="BM109" s="22" t="s">
        <v>497</v>
      </c>
    </row>
    <row r="110" spans="2:65" s="1" customFormat="1" ht="16.5" customHeight="1">
      <c r="B110" s="38"/>
      <c r="C110" s="180" t="s">
        <v>212</v>
      </c>
      <c r="D110" s="180" t="s">
        <v>139</v>
      </c>
      <c r="E110" s="181" t="s">
        <v>605</v>
      </c>
      <c r="F110" s="182" t="s">
        <v>606</v>
      </c>
      <c r="G110" s="183" t="s">
        <v>186</v>
      </c>
      <c r="H110" s="184">
        <v>80</v>
      </c>
      <c r="I110" s="185"/>
      <c r="J110" s="186">
        <f t="shared" si="0"/>
        <v>0</v>
      </c>
      <c r="K110" s="182" t="s">
        <v>574</v>
      </c>
      <c r="L110" s="58"/>
      <c r="M110" s="187" t="s">
        <v>24</v>
      </c>
      <c r="N110" s="188" t="s">
        <v>44</v>
      </c>
      <c r="O110" s="39"/>
      <c r="P110" s="189">
        <f t="shared" si="1"/>
        <v>0</v>
      </c>
      <c r="Q110" s="189">
        <v>0</v>
      </c>
      <c r="R110" s="189">
        <f t="shared" si="2"/>
        <v>0</v>
      </c>
      <c r="S110" s="189">
        <v>0</v>
      </c>
      <c r="T110" s="190">
        <f t="shared" si="3"/>
        <v>0</v>
      </c>
      <c r="AR110" s="22" t="s">
        <v>212</v>
      </c>
      <c r="AT110" s="22" t="s">
        <v>139</v>
      </c>
      <c r="AU110" s="22" t="s">
        <v>81</v>
      </c>
      <c r="AY110" s="22" t="s">
        <v>138</v>
      </c>
      <c r="BE110" s="191">
        <f t="shared" si="4"/>
        <v>0</v>
      </c>
      <c r="BF110" s="191">
        <f t="shared" si="5"/>
        <v>0</v>
      </c>
      <c r="BG110" s="191">
        <f t="shared" si="6"/>
        <v>0</v>
      </c>
      <c r="BH110" s="191">
        <f t="shared" si="7"/>
        <v>0</v>
      </c>
      <c r="BI110" s="191">
        <f t="shared" si="8"/>
        <v>0</v>
      </c>
      <c r="BJ110" s="22" t="s">
        <v>81</v>
      </c>
      <c r="BK110" s="191">
        <f t="shared" si="9"/>
        <v>0</v>
      </c>
      <c r="BL110" s="22" t="s">
        <v>212</v>
      </c>
      <c r="BM110" s="22" t="s">
        <v>505</v>
      </c>
    </row>
    <row r="111" spans="2:65" s="1" customFormat="1" ht="16.5" customHeight="1">
      <c r="B111" s="38"/>
      <c r="C111" s="180" t="s">
        <v>217</v>
      </c>
      <c r="D111" s="180" t="s">
        <v>139</v>
      </c>
      <c r="E111" s="181" t="s">
        <v>607</v>
      </c>
      <c r="F111" s="182" t="s">
        <v>608</v>
      </c>
      <c r="G111" s="183" t="s">
        <v>186</v>
      </c>
      <c r="H111" s="184">
        <v>100</v>
      </c>
      <c r="I111" s="185"/>
      <c r="J111" s="186">
        <f t="shared" si="0"/>
        <v>0</v>
      </c>
      <c r="K111" s="182" t="s">
        <v>574</v>
      </c>
      <c r="L111" s="58"/>
      <c r="M111" s="187" t="s">
        <v>24</v>
      </c>
      <c r="N111" s="188" t="s">
        <v>44</v>
      </c>
      <c r="O111" s="39"/>
      <c r="P111" s="189">
        <f t="shared" si="1"/>
        <v>0</v>
      </c>
      <c r="Q111" s="189">
        <v>0</v>
      </c>
      <c r="R111" s="189">
        <f t="shared" si="2"/>
        <v>0</v>
      </c>
      <c r="S111" s="189">
        <v>0</v>
      </c>
      <c r="T111" s="190">
        <f t="shared" si="3"/>
        <v>0</v>
      </c>
      <c r="AR111" s="22" t="s">
        <v>212</v>
      </c>
      <c r="AT111" s="22" t="s">
        <v>139</v>
      </c>
      <c r="AU111" s="22" t="s">
        <v>81</v>
      </c>
      <c r="AY111" s="22" t="s">
        <v>138</v>
      </c>
      <c r="BE111" s="191">
        <f t="shared" si="4"/>
        <v>0</v>
      </c>
      <c r="BF111" s="191">
        <f t="shared" si="5"/>
        <v>0</v>
      </c>
      <c r="BG111" s="191">
        <f t="shared" si="6"/>
        <v>0</v>
      </c>
      <c r="BH111" s="191">
        <f t="shared" si="7"/>
        <v>0</v>
      </c>
      <c r="BI111" s="191">
        <f t="shared" si="8"/>
        <v>0</v>
      </c>
      <c r="BJ111" s="22" t="s">
        <v>81</v>
      </c>
      <c r="BK111" s="191">
        <f t="shared" si="9"/>
        <v>0</v>
      </c>
      <c r="BL111" s="22" t="s">
        <v>212</v>
      </c>
      <c r="BM111" s="22" t="s">
        <v>514</v>
      </c>
    </row>
    <row r="112" spans="2:65" s="1" customFormat="1" ht="16.5" customHeight="1">
      <c r="B112" s="38"/>
      <c r="C112" s="180" t="s">
        <v>221</v>
      </c>
      <c r="D112" s="180" t="s">
        <v>139</v>
      </c>
      <c r="E112" s="181" t="s">
        <v>609</v>
      </c>
      <c r="F112" s="182" t="s">
        <v>610</v>
      </c>
      <c r="G112" s="183" t="s">
        <v>148</v>
      </c>
      <c r="H112" s="184">
        <v>1</v>
      </c>
      <c r="I112" s="185"/>
      <c r="J112" s="186">
        <f t="shared" si="0"/>
        <v>0</v>
      </c>
      <c r="K112" s="182" t="s">
        <v>574</v>
      </c>
      <c r="L112" s="58"/>
      <c r="M112" s="187" t="s">
        <v>24</v>
      </c>
      <c r="N112" s="188" t="s">
        <v>44</v>
      </c>
      <c r="O112" s="39"/>
      <c r="P112" s="189">
        <f t="shared" si="1"/>
        <v>0</v>
      </c>
      <c r="Q112" s="189">
        <v>0</v>
      </c>
      <c r="R112" s="189">
        <f t="shared" si="2"/>
        <v>0</v>
      </c>
      <c r="S112" s="189">
        <v>0</v>
      </c>
      <c r="T112" s="190">
        <f t="shared" si="3"/>
        <v>0</v>
      </c>
      <c r="AR112" s="22" t="s">
        <v>212</v>
      </c>
      <c r="AT112" s="22" t="s">
        <v>139</v>
      </c>
      <c r="AU112" s="22" t="s">
        <v>81</v>
      </c>
      <c r="AY112" s="22" t="s">
        <v>138</v>
      </c>
      <c r="BE112" s="191">
        <f t="shared" si="4"/>
        <v>0</v>
      </c>
      <c r="BF112" s="191">
        <f t="shared" si="5"/>
        <v>0</v>
      </c>
      <c r="BG112" s="191">
        <f t="shared" si="6"/>
        <v>0</v>
      </c>
      <c r="BH112" s="191">
        <f t="shared" si="7"/>
        <v>0</v>
      </c>
      <c r="BI112" s="191">
        <f t="shared" si="8"/>
        <v>0</v>
      </c>
      <c r="BJ112" s="22" t="s">
        <v>81</v>
      </c>
      <c r="BK112" s="191">
        <f t="shared" si="9"/>
        <v>0</v>
      </c>
      <c r="BL112" s="22" t="s">
        <v>212</v>
      </c>
      <c r="BM112" s="22" t="s">
        <v>522</v>
      </c>
    </row>
    <row r="113" spans="2:65" s="9" customFormat="1" ht="37.35" customHeight="1">
      <c r="B113" s="166"/>
      <c r="C113" s="167"/>
      <c r="D113" s="168" t="s">
        <v>72</v>
      </c>
      <c r="E113" s="169" t="s">
        <v>611</v>
      </c>
      <c r="F113" s="169" t="s">
        <v>612</v>
      </c>
      <c r="G113" s="167"/>
      <c r="H113" s="167"/>
      <c r="I113" s="170"/>
      <c r="J113" s="171">
        <f>BK113</f>
        <v>0</v>
      </c>
      <c r="K113" s="167"/>
      <c r="L113" s="172"/>
      <c r="M113" s="173"/>
      <c r="N113" s="174"/>
      <c r="O113" s="174"/>
      <c r="P113" s="175">
        <f>SUM(P114:P129)</f>
        <v>0</v>
      </c>
      <c r="Q113" s="174"/>
      <c r="R113" s="175">
        <f>SUM(R114:R129)</f>
        <v>0</v>
      </c>
      <c r="S113" s="174"/>
      <c r="T113" s="176">
        <f>SUM(T114:T129)</f>
        <v>0</v>
      </c>
      <c r="AR113" s="177" t="s">
        <v>83</v>
      </c>
      <c r="AT113" s="178" t="s">
        <v>72</v>
      </c>
      <c r="AU113" s="178" t="s">
        <v>73</v>
      </c>
      <c r="AY113" s="177" t="s">
        <v>138</v>
      </c>
      <c r="BK113" s="179">
        <f>SUM(BK114:BK129)</f>
        <v>0</v>
      </c>
    </row>
    <row r="114" spans="2:65" s="1" customFormat="1" ht="16.5" customHeight="1">
      <c r="B114" s="38"/>
      <c r="C114" s="229" t="s">
        <v>225</v>
      </c>
      <c r="D114" s="229" t="s">
        <v>305</v>
      </c>
      <c r="E114" s="230" t="s">
        <v>613</v>
      </c>
      <c r="F114" s="231" t="s">
        <v>580</v>
      </c>
      <c r="G114" s="232" t="s">
        <v>186</v>
      </c>
      <c r="H114" s="233">
        <v>21</v>
      </c>
      <c r="I114" s="234"/>
      <c r="J114" s="235">
        <f>ROUND(I114*H114,2)</f>
        <v>0</v>
      </c>
      <c r="K114" s="231" t="s">
        <v>574</v>
      </c>
      <c r="L114" s="236"/>
      <c r="M114" s="237" t="s">
        <v>24</v>
      </c>
      <c r="N114" s="238" t="s">
        <v>44</v>
      </c>
      <c r="O114" s="39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22" t="s">
        <v>497</v>
      </c>
      <c r="AT114" s="22" t="s">
        <v>305</v>
      </c>
      <c r="AU114" s="22" t="s">
        <v>81</v>
      </c>
      <c r="AY114" s="22" t="s">
        <v>138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2" t="s">
        <v>81</v>
      </c>
      <c r="BK114" s="191">
        <f>ROUND(I114*H114,2)</f>
        <v>0</v>
      </c>
      <c r="BL114" s="22" t="s">
        <v>212</v>
      </c>
      <c r="BM114" s="22" t="s">
        <v>529</v>
      </c>
    </row>
    <row r="115" spans="2:65" s="1" customFormat="1" ht="16.5" customHeight="1">
      <c r="B115" s="38"/>
      <c r="C115" s="229" t="s">
        <v>309</v>
      </c>
      <c r="D115" s="229" t="s">
        <v>305</v>
      </c>
      <c r="E115" s="230" t="s">
        <v>614</v>
      </c>
      <c r="F115" s="231" t="s">
        <v>582</v>
      </c>
      <c r="G115" s="232" t="s">
        <v>186</v>
      </c>
      <c r="H115" s="233">
        <v>162.75</v>
      </c>
      <c r="I115" s="234"/>
      <c r="J115" s="235">
        <f>ROUND(I115*H115,2)</f>
        <v>0</v>
      </c>
      <c r="K115" s="231" t="s">
        <v>574</v>
      </c>
      <c r="L115" s="236"/>
      <c r="M115" s="237" t="s">
        <v>24</v>
      </c>
      <c r="N115" s="238" t="s">
        <v>44</v>
      </c>
      <c r="O115" s="39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22" t="s">
        <v>497</v>
      </c>
      <c r="AT115" s="22" t="s">
        <v>305</v>
      </c>
      <c r="AU115" s="22" t="s">
        <v>81</v>
      </c>
      <c r="AY115" s="22" t="s">
        <v>138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22" t="s">
        <v>81</v>
      </c>
      <c r="BK115" s="191">
        <f>ROUND(I115*H115,2)</f>
        <v>0</v>
      </c>
      <c r="BL115" s="22" t="s">
        <v>212</v>
      </c>
      <c r="BM115" s="22" t="s">
        <v>537</v>
      </c>
    </row>
    <row r="116" spans="2:65" s="1" customFormat="1" ht="16.5" customHeight="1">
      <c r="B116" s="38"/>
      <c r="C116" s="229" t="s">
        <v>9</v>
      </c>
      <c r="D116" s="229" t="s">
        <v>305</v>
      </c>
      <c r="E116" s="230" t="s">
        <v>615</v>
      </c>
      <c r="F116" s="231" t="s">
        <v>584</v>
      </c>
      <c r="G116" s="232" t="s">
        <v>186</v>
      </c>
      <c r="H116" s="233">
        <v>19.95</v>
      </c>
      <c r="I116" s="234"/>
      <c r="J116" s="235">
        <f>ROUND(I116*H116,2)</f>
        <v>0</v>
      </c>
      <c r="K116" s="231" t="s">
        <v>574</v>
      </c>
      <c r="L116" s="236"/>
      <c r="M116" s="237" t="s">
        <v>24</v>
      </c>
      <c r="N116" s="238" t="s">
        <v>44</v>
      </c>
      <c r="O116" s="39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22" t="s">
        <v>497</v>
      </c>
      <c r="AT116" s="22" t="s">
        <v>305</v>
      </c>
      <c r="AU116" s="22" t="s">
        <v>81</v>
      </c>
      <c r="AY116" s="22" t="s">
        <v>138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22" t="s">
        <v>81</v>
      </c>
      <c r="BK116" s="191">
        <f>ROUND(I116*H116,2)</f>
        <v>0</v>
      </c>
      <c r="BL116" s="22" t="s">
        <v>212</v>
      </c>
      <c r="BM116" s="22" t="s">
        <v>545</v>
      </c>
    </row>
    <row r="117" spans="2:65" s="1" customFormat="1" ht="16.5" customHeight="1">
      <c r="B117" s="38"/>
      <c r="C117" s="229" t="s">
        <v>316</v>
      </c>
      <c r="D117" s="229" t="s">
        <v>305</v>
      </c>
      <c r="E117" s="230" t="s">
        <v>616</v>
      </c>
      <c r="F117" s="231" t="s">
        <v>617</v>
      </c>
      <c r="G117" s="232" t="s">
        <v>148</v>
      </c>
      <c r="H117" s="233">
        <v>8</v>
      </c>
      <c r="I117" s="234"/>
      <c r="J117" s="235">
        <f>ROUND(I117*H117,2)</f>
        <v>0</v>
      </c>
      <c r="K117" s="231" t="s">
        <v>574</v>
      </c>
      <c r="L117" s="236"/>
      <c r="M117" s="237" t="s">
        <v>24</v>
      </c>
      <c r="N117" s="238" t="s">
        <v>44</v>
      </c>
      <c r="O117" s="39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22" t="s">
        <v>497</v>
      </c>
      <c r="AT117" s="22" t="s">
        <v>305</v>
      </c>
      <c r="AU117" s="22" t="s">
        <v>81</v>
      </c>
      <c r="AY117" s="22" t="s">
        <v>138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22" t="s">
        <v>81</v>
      </c>
      <c r="BK117" s="191">
        <f>ROUND(I117*H117,2)</f>
        <v>0</v>
      </c>
      <c r="BL117" s="22" t="s">
        <v>212</v>
      </c>
      <c r="BM117" s="22" t="s">
        <v>618</v>
      </c>
    </row>
    <row r="118" spans="2:65" s="1" customFormat="1" ht="16.5" customHeight="1">
      <c r="B118" s="38"/>
      <c r="C118" s="229" t="s">
        <v>321</v>
      </c>
      <c r="D118" s="229" t="s">
        <v>305</v>
      </c>
      <c r="E118" s="230" t="s">
        <v>619</v>
      </c>
      <c r="F118" s="231" t="s">
        <v>620</v>
      </c>
      <c r="G118" s="232" t="s">
        <v>148</v>
      </c>
      <c r="H118" s="233">
        <v>1</v>
      </c>
      <c r="I118" s="234"/>
      <c r="J118" s="235">
        <f>ROUND(I118*H118,2)</f>
        <v>0</v>
      </c>
      <c r="K118" s="231" t="s">
        <v>574</v>
      </c>
      <c r="L118" s="236"/>
      <c r="M118" s="237" t="s">
        <v>24</v>
      </c>
      <c r="N118" s="238" t="s">
        <v>44</v>
      </c>
      <c r="O118" s="39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22" t="s">
        <v>497</v>
      </c>
      <c r="AT118" s="22" t="s">
        <v>305</v>
      </c>
      <c r="AU118" s="22" t="s">
        <v>81</v>
      </c>
      <c r="AY118" s="22" t="s">
        <v>138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22" t="s">
        <v>81</v>
      </c>
      <c r="BK118" s="191">
        <f>ROUND(I118*H118,2)</f>
        <v>0</v>
      </c>
      <c r="BL118" s="22" t="s">
        <v>212</v>
      </c>
      <c r="BM118" s="22" t="s">
        <v>621</v>
      </c>
    </row>
    <row r="119" spans="2:65" s="1" customFormat="1" ht="27">
      <c r="B119" s="38"/>
      <c r="C119" s="60"/>
      <c r="D119" s="194" t="s">
        <v>622</v>
      </c>
      <c r="E119" s="60"/>
      <c r="F119" s="239" t="s">
        <v>623</v>
      </c>
      <c r="G119" s="60"/>
      <c r="H119" s="60"/>
      <c r="I119" s="153"/>
      <c r="J119" s="60"/>
      <c r="K119" s="60"/>
      <c r="L119" s="58"/>
      <c r="M119" s="240"/>
      <c r="N119" s="39"/>
      <c r="O119" s="39"/>
      <c r="P119" s="39"/>
      <c r="Q119" s="39"/>
      <c r="R119" s="39"/>
      <c r="S119" s="39"/>
      <c r="T119" s="75"/>
      <c r="AT119" s="22" t="s">
        <v>622</v>
      </c>
      <c r="AU119" s="22" t="s">
        <v>81</v>
      </c>
    </row>
    <row r="120" spans="2:65" s="1" customFormat="1" ht="16.5" customHeight="1">
      <c r="B120" s="38"/>
      <c r="C120" s="229" t="s">
        <v>325</v>
      </c>
      <c r="D120" s="229" t="s">
        <v>305</v>
      </c>
      <c r="E120" s="230" t="s">
        <v>624</v>
      </c>
      <c r="F120" s="231" t="s">
        <v>625</v>
      </c>
      <c r="G120" s="232" t="s">
        <v>186</v>
      </c>
      <c r="H120" s="233">
        <v>6.3</v>
      </c>
      <c r="I120" s="234"/>
      <c r="J120" s="235">
        <f>ROUND(I120*H120,2)</f>
        <v>0</v>
      </c>
      <c r="K120" s="231" t="s">
        <v>574</v>
      </c>
      <c r="L120" s="236"/>
      <c r="M120" s="237" t="s">
        <v>24</v>
      </c>
      <c r="N120" s="238" t="s">
        <v>44</v>
      </c>
      <c r="O120" s="39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22" t="s">
        <v>497</v>
      </c>
      <c r="AT120" s="22" t="s">
        <v>305</v>
      </c>
      <c r="AU120" s="22" t="s">
        <v>81</v>
      </c>
      <c r="AY120" s="22" t="s">
        <v>138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22" t="s">
        <v>81</v>
      </c>
      <c r="BK120" s="191">
        <f>ROUND(I120*H120,2)</f>
        <v>0</v>
      </c>
      <c r="BL120" s="22" t="s">
        <v>212</v>
      </c>
      <c r="BM120" s="22" t="s">
        <v>626</v>
      </c>
    </row>
    <row r="121" spans="2:65" s="1" customFormat="1" ht="16.5" customHeight="1">
      <c r="B121" s="38"/>
      <c r="C121" s="229" t="s">
        <v>331</v>
      </c>
      <c r="D121" s="229" t="s">
        <v>305</v>
      </c>
      <c r="E121" s="230" t="s">
        <v>627</v>
      </c>
      <c r="F121" s="231" t="s">
        <v>628</v>
      </c>
      <c r="G121" s="232" t="s">
        <v>186</v>
      </c>
      <c r="H121" s="233">
        <v>84</v>
      </c>
      <c r="I121" s="234"/>
      <c r="J121" s="235">
        <f>ROUND(I121*H121,2)</f>
        <v>0</v>
      </c>
      <c r="K121" s="231" t="s">
        <v>574</v>
      </c>
      <c r="L121" s="236"/>
      <c r="M121" s="237" t="s">
        <v>24</v>
      </c>
      <c r="N121" s="238" t="s">
        <v>44</v>
      </c>
      <c r="O121" s="39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22" t="s">
        <v>497</v>
      </c>
      <c r="AT121" s="22" t="s">
        <v>305</v>
      </c>
      <c r="AU121" s="22" t="s">
        <v>81</v>
      </c>
      <c r="AY121" s="22" t="s">
        <v>138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22" t="s">
        <v>81</v>
      </c>
      <c r="BK121" s="191">
        <f>ROUND(I121*H121,2)</f>
        <v>0</v>
      </c>
      <c r="BL121" s="22" t="s">
        <v>212</v>
      </c>
      <c r="BM121" s="22" t="s">
        <v>629</v>
      </c>
    </row>
    <row r="122" spans="2:65" s="1" customFormat="1" ht="16.5" customHeight="1">
      <c r="B122" s="38"/>
      <c r="C122" s="229" t="s">
        <v>335</v>
      </c>
      <c r="D122" s="229" t="s">
        <v>305</v>
      </c>
      <c r="E122" s="230" t="s">
        <v>630</v>
      </c>
      <c r="F122" s="231" t="s">
        <v>631</v>
      </c>
      <c r="G122" s="232" t="s">
        <v>186</v>
      </c>
      <c r="H122" s="233">
        <v>105</v>
      </c>
      <c r="I122" s="234"/>
      <c r="J122" s="235">
        <f>ROUND(I122*H122,2)</f>
        <v>0</v>
      </c>
      <c r="K122" s="231" t="s">
        <v>574</v>
      </c>
      <c r="L122" s="236"/>
      <c r="M122" s="237" t="s">
        <v>24</v>
      </c>
      <c r="N122" s="238" t="s">
        <v>44</v>
      </c>
      <c r="O122" s="39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22" t="s">
        <v>497</v>
      </c>
      <c r="AT122" s="22" t="s">
        <v>305</v>
      </c>
      <c r="AU122" s="22" t="s">
        <v>81</v>
      </c>
      <c r="AY122" s="22" t="s">
        <v>138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22" t="s">
        <v>81</v>
      </c>
      <c r="BK122" s="191">
        <f>ROUND(I122*H122,2)</f>
        <v>0</v>
      </c>
      <c r="BL122" s="22" t="s">
        <v>212</v>
      </c>
      <c r="BM122" s="22" t="s">
        <v>632</v>
      </c>
    </row>
    <row r="123" spans="2:65" s="1" customFormat="1" ht="16.5" customHeight="1">
      <c r="B123" s="38"/>
      <c r="C123" s="229" t="s">
        <v>339</v>
      </c>
      <c r="D123" s="229" t="s">
        <v>305</v>
      </c>
      <c r="E123" s="230" t="s">
        <v>633</v>
      </c>
      <c r="F123" s="231" t="s">
        <v>634</v>
      </c>
      <c r="G123" s="232" t="s">
        <v>148</v>
      </c>
      <c r="H123" s="233">
        <v>1</v>
      </c>
      <c r="I123" s="234"/>
      <c r="J123" s="235">
        <f>ROUND(I123*H123,2)</f>
        <v>0</v>
      </c>
      <c r="K123" s="231" t="s">
        <v>574</v>
      </c>
      <c r="L123" s="236"/>
      <c r="M123" s="237" t="s">
        <v>24</v>
      </c>
      <c r="N123" s="238" t="s">
        <v>44</v>
      </c>
      <c r="O123" s="39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22" t="s">
        <v>497</v>
      </c>
      <c r="AT123" s="22" t="s">
        <v>305</v>
      </c>
      <c r="AU123" s="22" t="s">
        <v>81</v>
      </c>
      <c r="AY123" s="22" t="s">
        <v>138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22" t="s">
        <v>81</v>
      </c>
      <c r="BK123" s="191">
        <f>ROUND(I123*H123,2)</f>
        <v>0</v>
      </c>
      <c r="BL123" s="22" t="s">
        <v>212</v>
      </c>
      <c r="BM123" s="22" t="s">
        <v>635</v>
      </c>
    </row>
    <row r="124" spans="2:65" s="1" customFormat="1" ht="27">
      <c r="B124" s="38"/>
      <c r="C124" s="60"/>
      <c r="D124" s="194" t="s">
        <v>622</v>
      </c>
      <c r="E124" s="60"/>
      <c r="F124" s="239" t="s">
        <v>636</v>
      </c>
      <c r="G124" s="60"/>
      <c r="H124" s="60"/>
      <c r="I124" s="153"/>
      <c r="J124" s="60"/>
      <c r="K124" s="60"/>
      <c r="L124" s="58"/>
      <c r="M124" s="240"/>
      <c r="N124" s="39"/>
      <c r="O124" s="39"/>
      <c r="P124" s="39"/>
      <c r="Q124" s="39"/>
      <c r="R124" s="39"/>
      <c r="S124" s="39"/>
      <c r="T124" s="75"/>
      <c r="AT124" s="22" t="s">
        <v>622</v>
      </c>
      <c r="AU124" s="22" t="s">
        <v>81</v>
      </c>
    </row>
    <row r="125" spans="2:65" s="1" customFormat="1" ht="16.5" customHeight="1">
      <c r="B125" s="38"/>
      <c r="C125" s="229" t="s">
        <v>345</v>
      </c>
      <c r="D125" s="229" t="s">
        <v>305</v>
      </c>
      <c r="E125" s="230" t="s">
        <v>637</v>
      </c>
      <c r="F125" s="231" t="s">
        <v>638</v>
      </c>
      <c r="G125" s="232" t="s">
        <v>148</v>
      </c>
      <c r="H125" s="233">
        <v>2</v>
      </c>
      <c r="I125" s="234"/>
      <c r="J125" s="235">
        <f>ROUND(I125*H125,2)</f>
        <v>0</v>
      </c>
      <c r="K125" s="231" t="s">
        <v>574</v>
      </c>
      <c r="L125" s="236"/>
      <c r="M125" s="237" t="s">
        <v>24</v>
      </c>
      <c r="N125" s="238" t="s">
        <v>44</v>
      </c>
      <c r="O125" s="39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22" t="s">
        <v>497</v>
      </c>
      <c r="AT125" s="22" t="s">
        <v>305</v>
      </c>
      <c r="AU125" s="22" t="s">
        <v>81</v>
      </c>
      <c r="AY125" s="22" t="s">
        <v>138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22" t="s">
        <v>81</v>
      </c>
      <c r="BK125" s="191">
        <f>ROUND(I125*H125,2)</f>
        <v>0</v>
      </c>
      <c r="BL125" s="22" t="s">
        <v>212</v>
      </c>
      <c r="BM125" s="22" t="s">
        <v>639</v>
      </c>
    </row>
    <row r="126" spans="2:65" s="1" customFormat="1" ht="16.5" customHeight="1">
      <c r="B126" s="38"/>
      <c r="C126" s="229" t="s">
        <v>351</v>
      </c>
      <c r="D126" s="229" t="s">
        <v>305</v>
      </c>
      <c r="E126" s="230" t="s">
        <v>640</v>
      </c>
      <c r="F126" s="231" t="s">
        <v>641</v>
      </c>
      <c r="G126" s="232" t="s">
        <v>148</v>
      </c>
      <c r="H126" s="233">
        <v>2</v>
      </c>
      <c r="I126" s="234"/>
      <c r="J126" s="235">
        <f>ROUND(I126*H126,2)</f>
        <v>0</v>
      </c>
      <c r="K126" s="231" t="s">
        <v>574</v>
      </c>
      <c r="L126" s="236"/>
      <c r="M126" s="237" t="s">
        <v>24</v>
      </c>
      <c r="N126" s="238" t="s">
        <v>44</v>
      </c>
      <c r="O126" s="39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22" t="s">
        <v>497</v>
      </c>
      <c r="AT126" s="22" t="s">
        <v>305</v>
      </c>
      <c r="AU126" s="22" t="s">
        <v>81</v>
      </c>
      <c r="AY126" s="22" t="s">
        <v>138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22" t="s">
        <v>81</v>
      </c>
      <c r="BK126" s="191">
        <f>ROUND(I126*H126,2)</f>
        <v>0</v>
      </c>
      <c r="BL126" s="22" t="s">
        <v>212</v>
      </c>
      <c r="BM126" s="22" t="s">
        <v>642</v>
      </c>
    </row>
    <row r="127" spans="2:65" s="1" customFormat="1" ht="16.5" customHeight="1">
      <c r="B127" s="38"/>
      <c r="C127" s="229" t="s">
        <v>489</v>
      </c>
      <c r="D127" s="229" t="s">
        <v>305</v>
      </c>
      <c r="E127" s="230" t="s">
        <v>643</v>
      </c>
      <c r="F127" s="231" t="s">
        <v>644</v>
      </c>
      <c r="G127" s="232" t="s">
        <v>148</v>
      </c>
      <c r="H127" s="233">
        <v>8</v>
      </c>
      <c r="I127" s="234"/>
      <c r="J127" s="235">
        <f>ROUND(I127*H127,2)</f>
        <v>0</v>
      </c>
      <c r="K127" s="231" t="s">
        <v>574</v>
      </c>
      <c r="L127" s="236"/>
      <c r="M127" s="237" t="s">
        <v>24</v>
      </c>
      <c r="N127" s="238" t="s">
        <v>44</v>
      </c>
      <c r="O127" s="39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22" t="s">
        <v>497</v>
      </c>
      <c r="AT127" s="22" t="s">
        <v>305</v>
      </c>
      <c r="AU127" s="22" t="s">
        <v>81</v>
      </c>
      <c r="AY127" s="22" t="s">
        <v>138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22" t="s">
        <v>81</v>
      </c>
      <c r="BK127" s="191">
        <f>ROUND(I127*H127,2)</f>
        <v>0</v>
      </c>
      <c r="BL127" s="22" t="s">
        <v>212</v>
      </c>
      <c r="BM127" s="22" t="s">
        <v>645</v>
      </c>
    </row>
    <row r="128" spans="2:65" s="1" customFormat="1" ht="16.5" customHeight="1">
      <c r="B128" s="38"/>
      <c r="C128" s="229" t="s">
        <v>493</v>
      </c>
      <c r="D128" s="229" t="s">
        <v>305</v>
      </c>
      <c r="E128" s="230" t="s">
        <v>646</v>
      </c>
      <c r="F128" s="231" t="s">
        <v>647</v>
      </c>
      <c r="G128" s="232" t="s">
        <v>148</v>
      </c>
      <c r="H128" s="233">
        <v>1</v>
      </c>
      <c r="I128" s="234"/>
      <c r="J128" s="235">
        <f>ROUND(I128*H128,2)</f>
        <v>0</v>
      </c>
      <c r="K128" s="231" t="s">
        <v>574</v>
      </c>
      <c r="L128" s="236"/>
      <c r="M128" s="237" t="s">
        <v>24</v>
      </c>
      <c r="N128" s="238" t="s">
        <v>44</v>
      </c>
      <c r="O128" s="39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22" t="s">
        <v>497</v>
      </c>
      <c r="AT128" s="22" t="s">
        <v>305</v>
      </c>
      <c r="AU128" s="22" t="s">
        <v>81</v>
      </c>
      <c r="AY128" s="22" t="s">
        <v>138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22" t="s">
        <v>81</v>
      </c>
      <c r="BK128" s="191">
        <f>ROUND(I128*H128,2)</f>
        <v>0</v>
      </c>
      <c r="BL128" s="22" t="s">
        <v>212</v>
      </c>
      <c r="BM128" s="22" t="s">
        <v>648</v>
      </c>
    </row>
    <row r="129" spans="2:65" s="1" customFormat="1" ht="16.5" customHeight="1">
      <c r="B129" s="38"/>
      <c r="C129" s="229" t="s">
        <v>497</v>
      </c>
      <c r="D129" s="229" t="s">
        <v>305</v>
      </c>
      <c r="E129" s="230" t="s">
        <v>649</v>
      </c>
      <c r="F129" s="231" t="s">
        <v>650</v>
      </c>
      <c r="G129" s="232" t="s">
        <v>148</v>
      </c>
      <c r="H129" s="233">
        <v>1</v>
      </c>
      <c r="I129" s="234"/>
      <c r="J129" s="235">
        <f>ROUND(I129*H129,2)</f>
        <v>0</v>
      </c>
      <c r="K129" s="231" t="s">
        <v>574</v>
      </c>
      <c r="L129" s="236"/>
      <c r="M129" s="237" t="s">
        <v>24</v>
      </c>
      <c r="N129" s="238" t="s">
        <v>44</v>
      </c>
      <c r="O129" s="39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22" t="s">
        <v>497</v>
      </c>
      <c r="AT129" s="22" t="s">
        <v>305</v>
      </c>
      <c r="AU129" s="22" t="s">
        <v>81</v>
      </c>
      <c r="AY129" s="22" t="s">
        <v>138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22" t="s">
        <v>81</v>
      </c>
      <c r="BK129" s="191">
        <f>ROUND(I129*H129,2)</f>
        <v>0</v>
      </c>
      <c r="BL129" s="22" t="s">
        <v>212</v>
      </c>
      <c r="BM129" s="22" t="s">
        <v>651</v>
      </c>
    </row>
    <row r="130" spans="2:65" s="9" customFormat="1" ht="37.35" customHeight="1">
      <c r="B130" s="166"/>
      <c r="C130" s="167"/>
      <c r="D130" s="168" t="s">
        <v>72</v>
      </c>
      <c r="E130" s="169" t="s">
        <v>652</v>
      </c>
      <c r="F130" s="169" t="s">
        <v>653</v>
      </c>
      <c r="G130" s="167"/>
      <c r="H130" s="167"/>
      <c r="I130" s="170"/>
      <c r="J130" s="171">
        <f>BK130</f>
        <v>0</v>
      </c>
      <c r="K130" s="167"/>
      <c r="L130" s="172"/>
      <c r="M130" s="173"/>
      <c r="N130" s="174"/>
      <c r="O130" s="174"/>
      <c r="P130" s="175">
        <f>SUM(P131:P135)</f>
        <v>0</v>
      </c>
      <c r="Q130" s="174"/>
      <c r="R130" s="175">
        <f>SUM(R131:R135)</f>
        <v>0</v>
      </c>
      <c r="S130" s="174"/>
      <c r="T130" s="176">
        <f>SUM(T131:T135)</f>
        <v>0</v>
      </c>
      <c r="AR130" s="177" t="s">
        <v>83</v>
      </c>
      <c r="AT130" s="178" t="s">
        <v>72</v>
      </c>
      <c r="AU130" s="178" t="s">
        <v>73</v>
      </c>
      <c r="AY130" s="177" t="s">
        <v>138</v>
      </c>
      <c r="BK130" s="179">
        <f>SUM(BK131:BK135)</f>
        <v>0</v>
      </c>
    </row>
    <row r="131" spans="2:65" s="1" customFormat="1" ht="16.5" customHeight="1">
      <c r="B131" s="38"/>
      <c r="C131" s="180" t="s">
        <v>501</v>
      </c>
      <c r="D131" s="180" t="s">
        <v>139</v>
      </c>
      <c r="E131" s="181" t="s">
        <v>654</v>
      </c>
      <c r="F131" s="182" t="s">
        <v>655</v>
      </c>
      <c r="G131" s="183" t="s">
        <v>186</v>
      </c>
      <c r="H131" s="184">
        <v>35</v>
      </c>
      <c r="I131" s="185"/>
      <c r="J131" s="186">
        <f>ROUND(I131*H131,2)</f>
        <v>0</v>
      </c>
      <c r="K131" s="182" t="s">
        <v>574</v>
      </c>
      <c r="L131" s="58"/>
      <c r="M131" s="187" t="s">
        <v>24</v>
      </c>
      <c r="N131" s="188" t="s">
        <v>44</v>
      </c>
      <c r="O131" s="39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22" t="s">
        <v>212</v>
      </c>
      <c r="AT131" s="22" t="s">
        <v>139</v>
      </c>
      <c r="AU131" s="22" t="s">
        <v>81</v>
      </c>
      <c r="AY131" s="22" t="s">
        <v>138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22" t="s">
        <v>81</v>
      </c>
      <c r="BK131" s="191">
        <f>ROUND(I131*H131,2)</f>
        <v>0</v>
      </c>
      <c r="BL131" s="22" t="s">
        <v>212</v>
      </c>
      <c r="BM131" s="22" t="s">
        <v>656</v>
      </c>
    </row>
    <row r="132" spans="2:65" s="1" customFormat="1" ht="16.5" customHeight="1">
      <c r="B132" s="38"/>
      <c r="C132" s="180" t="s">
        <v>505</v>
      </c>
      <c r="D132" s="180" t="s">
        <v>139</v>
      </c>
      <c r="E132" s="181" t="s">
        <v>657</v>
      </c>
      <c r="F132" s="182" t="s">
        <v>658</v>
      </c>
      <c r="G132" s="183" t="s">
        <v>186</v>
      </c>
      <c r="H132" s="184">
        <v>6</v>
      </c>
      <c r="I132" s="185"/>
      <c r="J132" s="186">
        <f>ROUND(I132*H132,2)</f>
        <v>0</v>
      </c>
      <c r="K132" s="182" t="s">
        <v>574</v>
      </c>
      <c r="L132" s="58"/>
      <c r="M132" s="187" t="s">
        <v>24</v>
      </c>
      <c r="N132" s="188" t="s">
        <v>44</v>
      </c>
      <c r="O132" s="39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22" t="s">
        <v>212</v>
      </c>
      <c r="AT132" s="22" t="s">
        <v>139</v>
      </c>
      <c r="AU132" s="22" t="s">
        <v>81</v>
      </c>
      <c r="AY132" s="22" t="s">
        <v>138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22" t="s">
        <v>81</v>
      </c>
      <c r="BK132" s="191">
        <f>ROUND(I132*H132,2)</f>
        <v>0</v>
      </c>
      <c r="BL132" s="22" t="s">
        <v>212</v>
      </c>
      <c r="BM132" s="22" t="s">
        <v>659</v>
      </c>
    </row>
    <row r="133" spans="2:65" s="1" customFormat="1" ht="16.5" customHeight="1">
      <c r="B133" s="38"/>
      <c r="C133" s="180" t="s">
        <v>510</v>
      </c>
      <c r="D133" s="180" t="s">
        <v>139</v>
      </c>
      <c r="E133" s="181" t="s">
        <v>660</v>
      </c>
      <c r="F133" s="182" t="s">
        <v>661</v>
      </c>
      <c r="G133" s="183" t="s">
        <v>148</v>
      </c>
      <c r="H133" s="184">
        <v>4</v>
      </c>
      <c r="I133" s="185"/>
      <c r="J133" s="186">
        <f>ROUND(I133*H133,2)</f>
        <v>0</v>
      </c>
      <c r="K133" s="182" t="s">
        <v>574</v>
      </c>
      <c r="L133" s="58"/>
      <c r="M133" s="187" t="s">
        <v>24</v>
      </c>
      <c r="N133" s="188" t="s">
        <v>44</v>
      </c>
      <c r="O133" s="39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22" t="s">
        <v>212</v>
      </c>
      <c r="AT133" s="22" t="s">
        <v>139</v>
      </c>
      <c r="AU133" s="22" t="s">
        <v>81</v>
      </c>
      <c r="AY133" s="22" t="s">
        <v>138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22" t="s">
        <v>81</v>
      </c>
      <c r="BK133" s="191">
        <f>ROUND(I133*H133,2)</f>
        <v>0</v>
      </c>
      <c r="BL133" s="22" t="s">
        <v>212</v>
      </c>
      <c r="BM133" s="22" t="s">
        <v>662</v>
      </c>
    </row>
    <row r="134" spans="2:65" s="1" customFormat="1" ht="16.5" customHeight="1">
      <c r="B134" s="38"/>
      <c r="C134" s="180" t="s">
        <v>514</v>
      </c>
      <c r="D134" s="180" t="s">
        <v>139</v>
      </c>
      <c r="E134" s="181" t="s">
        <v>663</v>
      </c>
      <c r="F134" s="182" t="s">
        <v>664</v>
      </c>
      <c r="G134" s="183" t="s">
        <v>148</v>
      </c>
      <c r="H134" s="184">
        <v>2</v>
      </c>
      <c r="I134" s="185"/>
      <c r="J134" s="186">
        <f>ROUND(I134*H134,2)</f>
        <v>0</v>
      </c>
      <c r="K134" s="182" t="s">
        <v>574</v>
      </c>
      <c r="L134" s="58"/>
      <c r="M134" s="187" t="s">
        <v>24</v>
      </c>
      <c r="N134" s="188" t="s">
        <v>44</v>
      </c>
      <c r="O134" s="39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22" t="s">
        <v>212</v>
      </c>
      <c r="AT134" s="22" t="s">
        <v>139</v>
      </c>
      <c r="AU134" s="22" t="s">
        <v>81</v>
      </c>
      <c r="AY134" s="22" t="s">
        <v>138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22" t="s">
        <v>81</v>
      </c>
      <c r="BK134" s="191">
        <f>ROUND(I134*H134,2)</f>
        <v>0</v>
      </c>
      <c r="BL134" s="22" t="s">
        <v>212</v>
      </c>
      <c r="BM134" s="22" t="s">
        <v>665</v>
      </c>
    </row>
    <row r="135" spans="2:65" s="1" customFormat="1" ht="16.5" customHeight="1">
      <c r="B135" s="38"/>
      <c r="C135" s="180" t="s">
        <v>518</v>
      </c>
      <c r="D135" s="180" t="s">
        <v>139</v>
      </c>
      <c r="E135" s="181" t="s">
        <v>666</v>
      </c>
      <c r="F135" s="182" t="s">
        <v>667</v>
      </c>
      <c r="G135" s="183" t="s">
        <v>148</v>
      </c>
      <c r="H135" s="184">
        <v>6</v>
      </c>
      <c r="I135" s="185"/>
      <c r="J135" s="186">
        <f>ROUND(I135*H135,2)</f>
        <v>0</v>
      </c>
      <c r="K135" s="182" t="s">
        <v>574</v>
      </c>
      <c r="L135" s="58"/>
      <c r="M135" s="187" t="s">
        <v>24</v>
      </c>
      <c r="N135" s="188" t="s">
        <v>44</v>
      </c>
      <c r="O135" s="39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AR135" s="22" t="s">
        <v>212</v>
      </c>
      <c r="AT135" s="22" t="s">
        <v>139</v>
      </c>
      <c r="AU135" s="22" t="s">
        <v>81</v>
      </c>
      <c r="AY135" s="22" t="s">
        <v>138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22" t="s">
        <v>81</v>
      </c>
      <c r="BK135" s="191">
        <f>ROUND(I135*H135,2)</f>
        <v>0</v>
      </c>
      <c r="BL135" s="22" t="s">
        <v>212</v>
      </c>
      <c r="BM135" s="22" t="s">
        <v>668</v>
      </c>
    </row>
    <row r="136" spans="2:65" s="9" customFormat="1" ht="37.35" customHeight="1">
      <c r="B136" s="166"/>
      <c r="C136" s="167"/>
      <c r="D136" s="168" t="s">
        <v>72</v>
      </c>
      <c r="E136" s="169" t="s">
        <v>669</v>
      </c>
      <c r="F136" s="169" t="s">
        <v>670</v>
      </c>
      <c r="G136" s="167"/>
      <c r="H136" s="167"/>
      <c r="I136" s="170"/>
      <c r="J136" s="171">
        <f>BK136</f>
        <v>0</v>
      </c>
      <c r="K136" s="167"/>
      <c r="L136" s="172"/>
      <c r="M136" s="173"/>
      <c r="N136" s="174"/>
      <c r="O136" s="174"/>
      <c r="P136" s="175">
        <f>SUM(P137:P140)</f>
        <v>0</v>
      </c>
      <c r="Q136" s="174"/>
      <c r="R136" s="175">
        <f>SUM(R137:R140)</f>
        <v>0</v>
      </c>
      <c r="S136" s="174"/>
      <c r="T136" s="176">
        <f>SUM(T137:T140)</f>
        <v>0</v>
      </c>
      <c r="AR136" s="177" t="s">
        <v>83</v>
      </c>
      <c r="AT136" s="178" t="s">
        <v>72</v>
      </c>
      <c r="AU136" s="178" t="s">
        <v>73</v>
      </c>
      <c r="AY136" s="177" t="s">
        <v>138</v>
      </c>
      <c r="BK136" s="179">
        <f>SUM(BK137:BK140)</f>
        <v>0</v>
      </c>
    </row>
    <row r="137" spans="2:65" s="1" customFormat="1" ht="16.5" customHeight="1">
      <c r="B137" s="38"/>
      <c r="C137" s="229" t="s">
        <v>522</v>
      </c>
      <c r="D137" s="229" t="s">
        <v>305</v>
      </c>
      <c r="E137" s="230" t="s">
        <v>671</v>
      </c>
      <c r="F137" s="231" t="s">
        <v>672</v>
      </c>
      <c r="G137" s="232" t="s">
        <v>673</v>
      </c>
      <c r="H137" s="233">
        <v>4.0999999999999996</v>
      </c>
      <c r="I137" s="234"/>
      <c r="J137" s="235">
        <f>ROUND(I137*H137,2)</f>
        <v>0</v>
      </c>
      <c r="K137" s="231" t="s">
        <v>574</v>
      </c>
      <c r="L137" s="236"/>
      <c r="M137" s="237" t="s">
        <v>24</v>
      </c>
      <c r="N137" s="238" t="s">
        <v>44</v>
      </c>
      <c r="O137" s="39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22" t="s">
        <v>497</v>
      </c>
      <c r="AT137" s="22" t="s">
        <v>305</v>
      </c>
      <c r="AU137" s="22" t="s">
        <v>81</v>
      </c>
      <c r="AY137" s="22" t="s">
        <v>138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22" t="s">
        <v>81</v>
      </c>
      <c r="BK137" s="191">
        <f>ROUND(I137*H137,2)</f>
        <v>0</v>
      </c>
      <c r="BL137" s="22" t="s">
        <v>212</v>
      </c>
      <c r="BM137" s="22" t="s">
        <v>674</v>
      </c>
    </row>
    <row r="138" spans="2:65" s="1" customFormat="1" ht="16.5" customHeight="1">
      <c r="B138" s="38"/>
      <c r="C138" s="229" t="s">
        <v>525</v>
      </c>
      <c r="D138" s="229" t="s">
        <v>305</v>
      </c>
      <c r="E138" s="230" t="s">
        <v>675</v>
      </c>
      <c r="F138" s="231" t="s">
        <v>676</v>
      </c>
      <c r="G138" s="232" t="s">
        <v>673</v>
      </c>
      <c r="H138" s="233">
        <v>36.75</v>
      </c>
      <c r="I138" s="234"/>
      <c r="J138" s="235">
        <f>ROUND(I138*H138,2)</f>
        <v>0</v>
      </c>
      <c r="K138" s="231" t="s">
        <v>574</v>
      </c>
      <c r="L138" s="236"/>
      <c r="M138" s="237" t="s">
        <v>24</v>
      </c>
      <c r="N138" s="238" t="s">
        <v>44</v>
      </c>
      <c r="O138" s="39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22" t="s">
        <v>497</v>
      </c>
      <c r="AT138" s="22" t="s">
        <v>305</v>
      </c>
      <c r="AU138" s="22" t="s">
        <v>81</v>
      </c>
      <c r="AY138" s="22" t="s">
        <v>138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22" t="s">
        <v>81</v>
      </c>
      <c r="BK138" s="191">
        <f>ROUND(I138*H138,2)</f>
        <v>0</v>
      </c>
      <c r="BL138" s="22" t="s">
        <v>212</v>
      </c>
      <c r="BM138" s="22" t="s">
        <v>677</v>
      </c>
    </row>
    <row r="139" spans="2:65" s="1" customFormat="1" ht="16.5" customHeight="1">
      <c r="B139" s="38"/>
      <c r="C139" s="229" t="s">
        <v>529</v>
      </c>
      <c r="D139" s="229" t="s">
        <v>305</v>
      </c>
      <c r="E139" s="230" t="s">
        <v>678</v>
      </c>
      <c r="F139" s="231" t="s">
        <v>679</v>
      </c>
      <c r="G139" s="232" t="s">
        <v>148</v>
      </c>
      <c r="H139" s="233">
        <v>2</v>
      </c>
      <c r="I139" s="234"/>
      <c r="J139" s="235">
        <f>ROUND(I139*H139,2)</f>
        <v>0</v>
      </c>
      <c r="K139" s="231" t="s">
        <v>574</v>
      </c>
      <c r="L139" s="236"/>
      <c r="M139" s="237" t="s">
        <v>24</v>
      </c>
      <c r="N139" s="238" t="s">
        <v>44</v>
      </c>
      <c r="O139" s="39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22" t="s">
        <v>497</v>
      </c>
      <c r="AT139" s="22" t="s">
        <v>305</v>
      </c>
      <c r="AU139" s="22" t="s">
        <v>81</v>
      </c>
      <c r="AY139" s="22" t="s">
        <v>138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22" t="s">
        <v>81</v>
      </c>
      <c r="BK139" s="191">
        <f>ROUND(I139*H139,2)</f>
        <v>0</v>
      </c>
      <c r="BL139" s="22" t="s">
        <v>212</v>
      </c>
      <c r="BM139" s="22" t="s">
        <v>680</v>
      </c>
    </row>
    <row r="140" spans="2:65" s="1" customFormat="1" ht="16.5" customHeight="1">
      <c r="B140" s="38"/>
      <c r="C140" s="229" t="s">
        <v>533</v>
      </c>
      <c r="D140" s="229" t="s">
        <v>305</v>
      </c>
      <c r="E140" s="230" t="s">
        <v>681</v>
      </c>
      <c r="F140" s="231" t="s">
        <v>682</v>
      </c>
      <c r="G140" s="232" t="s">
        <v>148</v>
      </c>
      <c r="H140" s="233">
        <v>4</v>
      </c>
      <c r="I140" s="234"/>
      <c r="J140" s="235">
        <f>ROUND(I140*H140,2)</f>
        <v>0</v>
      </c>
      <c r="K140" s="231" t="s">
        <v>574</v>
      </c>
      <c r="L140" s="236"/>
      <c r="M140" s="237" t="s">
        <v>24</v>
      </c>
      <c r="N140" s="238" t="s">
        <v>44</v>
      </c>
      <c r="O140" s="39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22" t="s">
        <v>497</v>
      </c>
      <c r="AT140" s="22" t="s">
        <v>305</v>
      </c>
      <c r="AU140" s="22" t="s">
        <v>81</v>
      </c>
      <c r="AY140" s="22" t="s">
        <v>138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22" t="s">
        <v>81</v>
      </c>
      <c r="BK140" s="191">
        <f>ROUND(I140*H140,2)</f>
        <v>0</v>
      </c>
      <c r="BL140" s="22" t="s">
        <v>212</v>
      </c>
      <c r="BM140" s="22" t="s">
        <v>683</v>
      </c>
    </row>
    <row r="141" spans="2:65" s="9" customFormat="1" ht="37.35" customHeight="1">
      <c r="B141" s="166"/>
      <c r="C141" s="167"/>
      <c r="D141" s="168" t="s">
        <v>72</v>
      </c>
      <c r="E141" s="169" t="s">
        <v>684</v>
      </c>
      <c r="F141" s="169" t="s">
        <v>685</v>
      </c>
      <c r="G141" s="167"/>
      <c r="H141" s="167"/>
      <c r="I141" s="170"/>
      <c r="J141" s="171">
        <f>BK141</f>
        <v>0</v>
      </c>
      <c r="K141" s="167"/>
      <c r="L141" s="172"/>
      <c r="M141" s="173"/>
      <c r="N141" s="174"/>
      <c r="O141" s="174"/>
      <c r="P141" s="175">
        <f>P142</f>
        <v>0</v>
      </c>
      <c r="Q141" s="174"/>
      <c r="R141" s="175">
        <f>R142</f>
        <v>0</v>
      </c>
      <c r="S141" s="174"/>
      <c r="T141" s="176">
        <f>T142</f>
        <v>0</v>
      </c>
      <c r="AR141" s="177" t="s">
        <v>83</v>
      </c>
      <c r="AT141" s="178" t="s">
        <v>72</v>
      </c>
      <c r="AU141" s="178" t="s">
        <v>73</v>
      </c>
      <c r="AY141" s="177" t="s">
        <v>138</v>
      </c>
      <c r="BK141" s="179">
        <f>BK142</f>
        <v>0</v>
      </c>
    </row>
    <row r="142" spans="2:65" s="1" customFormat="1" ht="16.5" customHeight="1">
      <c r="B142" s="38"/>
      <c r="C142" s="180" t="s">
        <v>537</v>
      </c>
      <c r="D142" s="180" t="s">
        <v>139</v>
      </c>
      <c r="E142" s="181" t="s">
        <v>686</v>
      </c>
      <c r="F142" s="182" t="s">
        <v>687</v>
      </c>
      <c r="G142" s="183" t="s">
        <v>148</v>
      </c>
      <c r="H142" s="184">
        <v>1</v>
      </c>
      <c r="I142" s="185"/>
      <c r="J142" s="186">
        <f>ROUND(I142*H142,2)</f>
        <v>0</v>
      </c>
      <c r="K142" s="182" t="s">
        <v>574</v>
      </c>
      <c r="L142" s="58"/>
      <c r="M142" s="187" t="s">
        <v>24</v>
      </c>
      <c r="N142" s="188" t="s">
        <v>44</v>
      </c>
      <c r="O142" s="39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22" t="s">
        <v>212</v>
      </c>
      <c r="AT142" s="22" t="s">
        <v>139</v>
      </c>
      <c r="AU142" s="22" t="s">
        <v>81</v>
      </c>
      <c r="AY142" s="22" t="s">
        <v>138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22" t="s">
        <v>81</v>
      </c>
      <c r="BK142" s="191">
        <f>ROUND(I142*H142,2)</f>
        <v>0</v>
      </c>
      <c r="BL142" s="22" t="s">
        <v>212</v>
      </c>
      <c r="BM142" s="22" t="s">
        <v>688</v>
      </c>
    </row>
    <row r="143" spans="2:65" s="9" customFormat="1" ht="37.35" customHeight="1">
      <c r="B143" s="166"/>
      <c r="C143" s="167"/>
      <c r="D143" s="168" t="s">
        <v>72</v>
      </c>
      <c r="E143" s="169" t="s">
        <v>689</v>
      </c>
      <c r="F143" s="169" t="s">
        <v>690</v>
      </c>
      <c r="G143" s="167"/>
      <c r="H143" s="167"/>
      <c r="I143" s="170"/>
      <c r="J143" s="171">
        <f>BK143</f>
        <v>0</v>
      </c>
      <c r="K143" s="167"/>
      <c r="L143" s="172"/>
      <c r="M143" s="173"/>
      <c r="N143" s="174"/>
      <c r="O143" s="174"/>
      <c r="P143" s="175">
        <f>P144</f>
        <v>0</v>
      </c>
      <c r="Q143" s="174"/>
      <c r="R143" s="175">
        <f>R144</f>
        <v>0</v>
      </c>
      <c r="S143" s="174"/>
      <c r="T143" s="176">
        <f>T144</f>
        <v>0</v>
      </c>
      <c r="AR143" s="177" t="s">
        <v>83</v>
      </c>
      <c r="AT143" s="178" t="s">
        <v>72</v>
      </c>
      <c r="AU143" s="178" t="s">
        <v>73</v>
      </c>
      <c r="AY143" s="177" t="s">
        <v>138</v>
      </c>
      <c r="BK143" s="179">
        <f>BK144</f>
        <v>0</v>
      </c>
    </row>
    <row r="144" spans="2:65" s="1" customFormat="1" ht="16.5" customHeight="1">
      <c r="B144" s="38"/>
      <c r="C144" s="229" t="s">
        <v>541</v>
      </c>
      <c r="D144" s="229" t="s">
        <v>305</v>
      </c>
      <c r="E144" s="230" t="s">
        <v>691</v>
      </c>
      <c r="F144" s="231" t="s">
        <v>692</v>
      </c>
      <c r="G144" s="232" t="s">
        <v>148</v>
      </c>
      <c r="H144" s="233">
        <v>1</v>
      </c>
      <c r="I144" s="234"/>
      <c r="J144" s="235">
        <f>ROUND(I144*H144,2)</f>
        <v>0</v>
      </c>
      <c r="K144" s="231" t="s">
        <v>574</v>
      </c>
      <c r="L144" s="236"/>
      <c r="M144" s="237" t="s">
        <v>24</v>
      </c>
      <c r="N144" s="238" t="s">
        <v>44</v>
      </c>
      <c r="O144" s="39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22" t="s">
        <v>497</v>
      </c>
      <c r="AT144" s="22" t="s">
        <v>305</v>
      </c>
      <c r="AU144" s="22" t="s">
        <v>81</v>
      </c>
      <c r="AY144" s="22" t="s">
        <v>138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22" t="s">
        <v>81</v>
      </c>
      <c r="BK144" s="191">
        <f>ROUND(I144*H144,2)</f>
        <v>0</v>
      </c>
      <c r="BL144" s="22" t="s">
        <v>212</v>
      </c>
      <c r="BM144" s="22" t="s">
        <v>693</v>
      </c>
    </row>
    <row r="145" spans="2:65" s="9" customFormat="1" ht="37.35" customHeight="1">
      <c r="B145" s="166"/>
      <c r="C145" s="167"/>
      <c r="D145" s="168" t="s">
        <v>72</v>
      </c>
      <c r="E145" s="169" t="s">
        <v>694</v>
      </c>
      <c r="F145" s="169" t="s">
        <v>695</v>
      </c>
      <c r="G145" s="167"/>
      <c r="H145" s="167"/>
      <c r="I145" s="170"/>
      <c r="J145" s="171">
        <f>BK145</f>
        <v>0</v>
      </c>
      <c r="K145" s="167"/>
      <c r="L145" s="172"/>
      <c r="M145" s="173"/>
      <c r="N145" s="174"/>
      <c r="O145" s="174"/>
      <c r="P145" s="175">
        <f>SUM(P146:P150)</f>
        <v>0</v>
      </c>
      <c r="Q145" s="174"/>
      <c r="R145" s="175">
        <f>SUM(R146:R150)</f>
        <v>0</v>
      </c>
      <c r="S145" s="174"/>
      <c r="T145" s="176">
        <f>SUM(T146:T150)</f>
        <v>0</v>
      </c>
      <c r="AR145" s="177" t="s">
        <v>83</v>
      </c>
      <c r="AT145" s="178" t="s">
        <v>72</v>
      </c>
      <c r="AU145" s="178" t="s">
        <v>73</v>
      </c>
      <c r="AY145" s="177" t="s">
        <v>138</v>
      </c>
      <c r="BK145" s="179">
        <f>SUM(BK146:BK150)</f>
        <v>0</v>
      </c>
    </row>
    <row r="146" spans="2:65" s="1" customFormat="1" ht="16.5" customHeight="1">
      <c r="B146" s="38"/>
      <c r="C146" s="180" t="s">
        <v>545</v>
      </c>
      <c r="D146" s="180" t="s">
        <v>139</v>
      </c>
      <c r="E146" s="181" t="s">
        <v>587</v>
      </c>
      <c r="F146" s="182" t="s">
        <v>588</v>
      </c>
      <c r="G146" s="183" t="s">
        <v>148</v>
      </c>
      <c r="H146" s="184">
        <v>5</v>
      </c>
      <c r="I146" s="185"/>
      <c r="J146" s="186">
        <f>ROUND(I146*H146,2)</f>
        <v>0</v>
      </c>
      <c r="K146" s="182" t="s">
        <v>574</v>
      </c>
      <c r="L146" s="58"/>
      <c r="M146" s="187" t="s">
        <v>24</v>
      </c>
      <c r="N146" s="188" t="s">
        <v>44</v>
      </c>
      <c r="O146" s="39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22" t="s">
        <v>212</v>
      </c>
      <c r="AT146" s="22" t="s">
        <v>139</v>
      </c>
      <c r="AU146" s="22" t="s">
        <v>81</v>
      </c>
      <c r="AY146" s="22" t="s">
        <v>138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22" t="s">
        <v>81</v>
      </c>
      <c r="BK146" s="191">
        <f>ROUND(I146*H146,2)</f>
        <v>0</v>
      </c>
      <c r="BL146" s="22" t="s">
        <v>212</v>
      </c>
      <c r="BM146" s="22" t="s">
        <v>696</v>
      </c>
    </row>
    <row r="147" spans="2:65" s="1" customFormat="1" ht="16.5" customHeight="1">
      <c r="B147" s="38"/>
      <c r="C147" s="180" t="s">
        <v>549</v>
      </c>
      <c r="D147" s="180" t="s">
        <v>139</v>
      </c>
      <c r="E147" s="181" t="s">
        <v>589</v>
      </c>
      <c r="F147" s="182" t="s">
        <v>590</v>
      </c>
      <c r="G147" s="183" t="s">
        <v>148</v>
      </c>
      <c r="H147" s="184">
        <v>2</v>
      </c>
      <c r="I147" s="185"/>
      <c r="J147" s="186">
        <f>ROUND(I147*H147,2)</f>
        <v>0</v>
      </c>
      <c r="K147" s="182" t="s">
        <v>574</v>
      </c>
      <c r="L147" s="58"/>
      <c r="M147" s="187" t="s">
        <v>24</v>
      </c>
      <c r="N147" s="188" t="s">
        <v>44</v>
      </c>
      <c r="O147" s="39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22" t="s">
        <v>212</v>
      </c>
      <c r="AT147" s="22" t="s">
        <v>139</v>
      </c>
      <c r="AU147" s="22" t="s">
        <v>81</v>
      </c>
      <c r="AY147" s="22" t="s">
        <v>138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22" t="s">
        <v>81</v>
      </c>
      <c r="BK147" s="191">
        <f>ROUND(I147*H147,2)</f>
        <v>0</v>
      </c>
      <c r="BL147" s="22" t="s">
        <v>212</v>
      </c>
      <c r="BM147" s="22" t="s">
        <v>697</v>
      </c>
    </row>
    <row r="148" spans="2:65" s="1" customFormat="1" ht="16.5" customHeight="1">
      <c r="B148" s="38"/>
      <c r="C148" s="180" t="s">
        <v>618</v>
      </c>
      <c r="D148" s="180" t="s">
        <v>139</v>
      </c>
      <c r="E148" s="181" t="s">
        <v>698</v>
      </c>
      <c r="F148" s="182" t="s">
        <v>699</v>
      </c>
      <c r="G148" s="183" t="s">
        <v>148</v>
      </c>
      <c r="H148" s="184">
        <v>1</v>
      </c>
      <c r="I148" s="185"/>
      <c r="J148" s="186">
        <f>ROUND(I148*H148,2)</f>
        <v>0</v>
      </c>
      <c r="K148" s="182" t="s">
        <v>574</v>
      </c>
      <c r="L148" s="58"/>
      <c r="M148" s="187" t="s">
        <v>24</v>
      </c>
      <c r="N148" s="188" t="s">
        <v>44</v>
      </c>
      <c r="O148" s="39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22" t="s">
        <v>212</v>
      </c>
      <c r="AT148" s="22" t="s">
        <v>139</v>
      </c>
      <c r="AU148" s="22" t="s">
        <v>81</v>
      </c>
      <c r="AY148" s="22" t="s">
        <v>138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22" t="s">
        <v>81</v>
      </c>
      <c r="BK148" s="191">
        <f>ROUND(I148*H148,2)</f>
        <v>0</v>
      </c>
      <c r="BL148" s="22" t="s">
        <v>212</v>
      </c>
      <c r="BM148" s="22" t="s">
        <v>700</v>
      </c>
    </row>
    <row r="149" spans="2:65" s="1" customFormat="1" ht="16.5" customHeight="1">
      <c r="B149" s="38"/>
      <c r="C149" s="180" t="s">
        <v>701</v>
      </c>
      <c r="D149" s="180" t="s">
        <v>139</v>
      </c>
      <c r="E149" s="181" t="s">
        <v>601</v>
      </c>
      <c r="F149" s="182" t="s">
        <v>602</v>
      </c>
      <c r="G149" s="183" t="s">
        <v>148</v>
      </c>
      <c r="H149" s="184">
        <v>1</v>
      </c>
      <c r="I149" s="185"/>
      <c r="J149" s="186">
        <f>ROUND(I149*H149,2)</f>
        <v>0</v>
      </c>
      <c r="K149" s="182" t="s">
        <v>574</v>
      </c>
      <c r="L149" s="58"/>
      <c r="M149" s="187" t="s">
        <v>24</v>
      </c>
      <c r="N149" s="188" t="s">
        <v>44</v>
      </c>
      <c r="O149" s="39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22" t="s">
        <v>212</v>
      </c>
      <c r="AT149" s="22" t="s">
        <v>139</v>
      </c>
      <c r="AU149" s="22" t="s">
        <v>81</v>
      </c>
      <c r="AY149" s="22" t="s">
        <v>138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22" t="s">
        <v>81</v>
      </c>
      <c r="BK149" s="191">
        <f>ROUND(I149*H149,2)</f>
        <v>0</v>
      </c>
      <c r="BL149" s="22" t="s">
        <v>212</v>
      </c>
      <c r="BM149" s="22" t="s">
        <v>702</v>
      </c>
    </row>
    <row r="150" spans="2:65" s="1" customFormat="1" ht="16.5" customHeight="1">
      <c r="B150" s="38"/>
      <c r="C150" s="180" t="s">
        <v>621</v>
      </c>
      <c r="D150" s="180" t="s">
        <v>139</v>
      </c>
      <c r="E150" s="181" t="s">
        <v>703</v>
      </c>
      <c r="F150" s="182" t="s">
        <v>704</v>
      </c>
      <c r="G150" s="183" t="s">
        <v>148</v>
      </c>
      <c r="H150" s="184">
        <v>1</v>
      </c>
      <c r="I150" s="185"/>
      <c r="J150" s="186">
        <f>ROUND(I150*H150,2)</f>
        <v>0</v>
      </c>
      <c r="K150" s="182" t="s">
        <v>574</v>
      </c>
      <c r="L150" s="58"/>
      <c r="M150" s="187" t="s">
        <v>24</v>
      </c>
      <c r="N150" s="188" t="s">
        <v>44</v>
      </c>
      <c r="O150" s="39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22" t="s">
        <v>212</v>
      </c>
      <c r="AT150" s="22" t="s">
        <v>139</v>
      </c>
      <c r="AU150" s="22" t="s">
        <v>81</v>
      </c>
      <c r="AY150" s="22" t="s">
        <v>138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22" t="s">
        <v>81</v>
      </c>
      <c r="BK150" s="191">
        <f>ROUND(I150*H150,2)</f>
        <v>0</v>
      </c>
      <c r="BL150" s="22" t="s">
        <v>212</v>
      </c>
      <c r="BM150" s="22" t="s">
        <v>705</v>
      </c>
    </row>
    <row r="151" spans="2:65" s="9" customFormat="1" ht="37.35" customHeight="1">
      <c r="B151" s="166"/>
      <c r="C151" s="167"/>
      <c r="D151" s="168" t="s">
        <v>72</v>
      </c>
      <c r="E151" s="169" t="s">
        <v>706</v>
      </c>
      <c r="F151" s="169" t="s">
        <v>707</v>
      </c>
      <c r="G151" s="167"/>
      <c r="H151" s="167"/>
      <c r="I151" s="170"/>
      <c r="J151" s="171">
        <f>BK151</f>
        <v>0</v>
      </c>
      <c r="K151" s="167"/>
      <c r="L151" s="172"/>
      <c r="M151" s="173"/>
      <c r="N151" s="174"/>
      <c r="O151" s="174"/>
      <c r="P151" s="175">
        <f>SUM(P152:P153)</f>
        <v>0</v>
      </c>
      <c r="Q151" s="174"/>
      <c r="R151" s="175">
        <f>SUM(R152:R153)</f>
        <v>0</v>
      </c>
      <c r="S151" s="174"/>
      <c r="T151" s="176">
        <f>SUM(T152:T153)</f>
        <v>0</v>
      </c>
      <c r="AR151" s="177" t="s">
        <v>83</v>
      </c>
      <c r="AT151" s="178" t="s">
        <v>72</v>
      </c>
      <c r="AU151" s="178" t="s">
        <v>73</v>
      </c>
      <c r="AY151" s="177" t="s">
        <v>138</v>
      </c>
      <c r="BK151" s="179">
        <f>SUM(BK152:BK153)</f>
        <v>0</v>
      </c>
    </row>
    <row r="152" spans="2:65" s="1" customFormat="1" ht="16.5" customHeight="1">
      <c r="B152" s="38"/>
      <c r="C152" s="180" t="s">
        <v>708</v>
      </c>
      <c r="D152" s="180" t="s">
        <v>139</v>
      </c>
      <c r="E152" s="181" t="s">
        <v>709</v>
      </c>
      <c r="F152" s="182" t="s">
        <v>710</v>
      </c>
      <c r="G152" s="183" t="s">
        <v>148</v>
      </c>
      <c r="H152" s="184">
        <v>1</v>
      </c>
      <c r="I152" s="185"/>
      <c r="J152" s="186">
        <f>ROUND(I152*H152,2)</f>
        <v>0</v>
      </c>
      <c r="K152" s="182" t="s">
        <v>574</v>
      </c>
      <c r="L152" s="58"/>
      <c r="M152" s="187" t="s">
        <v>24</v>
      </c>
      <c r="N152" s="188" t="s">
        <v>44</v>
      </c>
      <c r="O152" s="39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22" t="s">
        <v>212</v>
      </c>
      <c r="AT152" s="22" t="s">
        <v>139</v>
      </c>
      <c r="AU152" s="22" t="s">
        <v>81</v>
      </c>
      <c r="AY152" s="22" t="s">
        <v>138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22" t="s">
        <v>81</v>
      </c>
      <c r="BK152" s="191">
        <f>ROUND(I152*H152,2)</f>
        <v>0</v>
      </c>
      <c r="BL152" s="22" t="s">
        <v>212</v>
      </c>
      <c r="BM152" s="22" t="s">
        <v>711</v>
      </c>
    </row>
    <row r="153" spans="2:65" s="1" customFormat="1" ht="16.5" customHeight="1">
      <c r="B153" s="38"/>
      <c r="C153" s="180" t="s">
        <v>626</v>
      </c>
      <c r="D153" s="180" t="s">
        <v>139</v>
      </c>
      <c r="E153" s="181" t="s">
        <v>712</v>
      </c>
      <c r="F153" s="182" t="s">
        <v>713</v>
      </c>
      <c r="G153" s="183" t="s">
        <v>142</v>
      </c>
      <c r="H153" s="184">
        <v>2.2000000000000002</v>
      </c>
      <c r="I153" s="185"/>
      <c r="J153" s="186">
        <f>ROUND(I153*H153,2)</f>
        <v>0</v>
      </c>
      <c r="K153" s="182" t="s">
        <v>574</v>
      </c>
      <c r="L153" s="58"/>
      <c r="M153" s="187" t="s">
        <v>24</v>
      </c>
      <c r="N153" s="188" t="s">
        <v>44</v>
      </c>
      <c r="O153" s="39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22" t="s">
        <v>212</v>
      </c>
      <c r="AT153" s="22" t="s">
        <v>139</v>
      </c>
      <c r="AU153" s="22" t="s">
        <v>81</v>
      </c>
      <c r="AY153" s="22" t="s">
        <v>138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22" t="s">
        <v>81</v>
      </c>
      <c r="BK153" s="191">
        <f>ROUND(I153*H153,2)</f>
        <v>0</v>
      </c>
      <c r="BL153" s="22" t="s">
        <v>212</v>
      </c>
      <c r="BM153" s="22" t="s">
        <v>90</v>
      </c>
    </row>
    <row r="154" spans="2:65" s="9" customFormat="1" ht="37.35" customHeight="1">
      <c r="B154" s="166"/>
      <c r="C154" s="167"/>
      <c r="D154" s="168" t="s">
        <v>72</v>
      </c>
      <c r="E154" s="169" t="s">
        <v>714</v>
      </c>
      <c r="F154" s="169" t="s">
        <v>715</v>
      </c>
      <c r="G154" s="167"/>
      <c r="H154" s="167"/>
      <c r="I154" s="170"/>
      <c r="J154" s="171">
        <f>BK154</f>
        <v>0</v>
      </c>
      <c r="K154" s="167"/>
      <c r="L154" s="172"/>
      <c r="M154" s="173"/>
      <c r="N154" s="174"/>
      <c r="O154" s="174"/>
      <c r="P154" s="175">
        <f>SUM(P155:P159)</f>
        <v>0</v>
      </c>
      <c r="Q154" s="174"/>
      <c r="R154" s="175">
        <f>SUM(R155:R159)</f>
        <v>0</v>
      </c>
      <c r="S154" s="174"/>
      <c r="T154" s="176">
        <f>SUM(T155:T159)</f>
        <v>0</v>
      </c>
      <c r="AR154" s="177" t="s">
        <v>83</v>
      </c>
      <c r="AT154" s="178" t="s">
        <v>72</v>
      </c>
      <c r="AU154" s="178" t="s">
        <v>73</v>
      </c>
      <c r="AY154" s="177" t="s">
        <v>138</v>
      </c>
      <c r="BK154" s="179">
        <f>SUM(BK155:BK159)</f>
        <v>0</v>
      </c>
    </row>
    <row r="155" spans="2:65" s="1" customFormat="1" ht="16.5" customHeight="1">
      <c r="B155" s="38"/>
      <c r="C155" s="229" t="s">
        <v>716</v>
      </c>
      <c r="D155" s="229" t="s">
        <v>305</v>
      </c>
      <c r="E155" s="230" t="s">
        <v>717</v>
      </c>
      <c r="F155" s="231" t="s">
        <v>718</v>
      </c>
      <c r="G155" s="232" t="s">
        <v>673</v>
      </c>
      <c r="H155" s="233">
        <v>2</v>
      </c>
      <c r="I155" s="234"/>
      <c r="J155" s="235">
        <f>ROUND(I155*H155,2)</f>
        <v>0</v>
      </c>
      <c r="K155" s="231" t="s">
        <v>574</v>
      </c>
      <c r="L155" s="236"/>
      <c r="M155" s="237" t="s">
        <v>24</v>
      </c>
      <c r="N155" s="238" t="s">
        <v>44</v>
      </c>
      <c r="O155" s="39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AR155" s="22" t="s">
        <v>497</v>
      </c>
      <c r="AT155" s="22" t="s">
        <v>305</v>
      </c>
      <c r="AU155" s="22" t="s">
        <v>81</v>
      </c>
      <c r="AY155" s="22" t="s">
        <v>138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22" t="s">
        <v>81</v>
      </c>
      <c r="BK155" s="191">
        <f>ROUND(I155*H155,2)</f>
        <v>0</v>
      </c>
      <c r="BL155" s="22" t="s">
        <v>212</v>
      </c>
      <c r="BM155" s="22" t="s">
        <v>719</v>
      </c>
    </row>
    <row r="156" spans="2:65" s="1" customFormat="1" ht="16.5" customHeight="1">
      <c r="B156" s="38"/>
      <c r="C156" s="229" t="s">
        <v>629</v>
      </c>
      <c r="D156" s="229" t="s">
        <v>305</v>
      </c>
      <c r="E156" s="230" t="s">
        <v>720</v>
      </c>
      <c r="F156" s="231" t="s">
        <v>721</v>
      </c>
      <c r="G156" s="232" t="s">
        <v>673</v>
      </c>
      <c r="H156" s="233">
        <v>1</v>
      </c>
      <c r="I156" s="234"/>
      <c r="J156" s="235">
        <f>ROUND(I156*H156,2)</f>
        <v>0</v>
      </c>
      <c r="K156" s="231" t="s">
        <v>574</v>
      </c>
      <c r="L156" s="236"/>
      <c r="M156" s="237" t="s">
        <v>24</v>
      </c>
      <c r="N156" s="238" t="s">
        <v>44</v>
      </c>
      <c r="O156" s="39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22" t="s">
        <v>497</v>
      </c>
      <c r="AT156" s="22" t="s">
        <v>305</v>
      </c>
      <c r="AU156" s="22" t="s">
        <v>81</v>
      </c>
      <c r="AY156" s="22" t="s">
        <v>138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22" t="s">
        <v>81</v>
      </c>
      <c r="BK156" s="191">
        <f>ROUND(I156*H156,2)</f>
        <v>0</v>
      </c>
      <c r="BL156" s="22" t="s">
        <v>212</v>
      </c>
      <c r="BM156" s="22" t="s">
        <v>722</v>
      </c>
    </row>
    <row r="157" spans="2:65" s="1" customFormat="1" ht="16.5" customHeight="1">
      <c r="B157" s="38"/>
      <c r="C157" s="229" t="s">
        <v>723</v>
      </c>
      <c r="D157" s="229" t="s">
        <v>305</v>
      </c>
      <c r="E157" s="230" t="s">
        <v>724</v>
      </c>
      <c r="F157" s="231" t="s">
        <v>725</v>
      </c>
      <c r="G157" s="232" t="s">
        <v>673</v>
      </c>
      <c r="H157" s="233">
        <v>1</v>
      </c>
      <c r="I157" s="234"/>
      <c r="J157" s="235">
        <f>ROUND(I157*H157,2)</f>
        <v>0</v>
      </c>
      <c r="K157" s="231" t="s">
        <v>574</v>
      </c>
      <c r="L157" s="236"/>
      <c r="M157" s="237" t="s">
        <v>24</v>
      </c>
      <c r="N157" s="238" t="s">
        <v>44</v>
      </c>
      <c r="O157" s="39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22" t="s">
        <v>497</v>
      </c>
      <c r="AT157" s="22" t="s">
        <v>305</v>
      </c>
      <c r="AU157" s="22" t="s">
        <v>81</v>
      </c>
      <c r="AY157" s="22" t="s">
        <v>138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22" t="s">
        <v>81</v>
      </c>
      <c r="BK157" s="191">
        <f>ROUND(I157*H157,2)</f>
        <v>0</v>
      </c>
      <c r="BL157" s="22" t="s">
        <v>212</v>
      </c>
      <c r="BM157" s="22" t="s">
        <v>726</v>
      </c>
    </row>
    <row r="158" spans="2:65" s="1" customFormat="1" ht="27">
      <c r="B158" s="38"/>
      <c r="C158" s="60"/>
      <c r="D158" s="194" t="s">
        <v>622</v>
      </c>
      <c r="E158" s="60"/>
      <c r="F158" s="239" t="s">
        <v>727</v>
      </c>
      <c r="G158" s="60"/>
      <c r="H158" s="60"/>
      <c r="I158" s="153"/>
      <c r="J158" s="60"/>
      <c r="K158" s="60"/>
      <c r="L158" s="58"/>
      <c r="M158" s="240"/>
      <c r="N158" s="39"/>
      <c r="O158" s="39"/>
      <c r="P158" s="39"/>
      <c r="Q158" s="39"/>
      <c r="R158" s="39"/>
      <c r="S158" s="39"/>
      <c r="T158" s="75"/>
      <c r="AT158" s="22" t="s">
        <v>622</v>
      </c>
      <c r="AU158" s="22" t="s">
        <v>81</v>
      </c>
    </row>
    <row r="159" spans="2:65" s="1" customFormat="1" ht="16.5" customHeight="1">
      <c r="B159" s="38"/>
      <c r="C159" s="229" t="s">
        <v>632</v>
      </c>
      <c r="D159" s="229" t="s">
        <v>305</v>
      </c>
      <c r="E159" s="230" t="s">
        <v>728</v>
      </c>
      <c r="F159" s="231" t="s">
        <v>729</v>
      </c>
      <c r="G159" s="232" t="s">
        <v>673</v>
      </c>
      <c r="H159" s="233">
        <v>1</v>
      </c>
      <c r="I159" s="234"/>
      <c r="J159" s="235">
        <f>ROUND(I159*H159,2)</f>
        <v>0</v>
      </c>
      <c r="K159" s="231" t="s">
        <v>574</v>
      </c>
      <c r="L159" s="236"/>
      <c r="M159" s="237" t="s">
        <v>24</v>
      </c>
      <c r="N159" s="238" t="s">
        <v>44</v>
      </c>
      <c r="O159" s="39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22" t="s">
        <v>497</v>
      </c>
      <c r="AT159" s="22" t="s">
        <v>305</v>
      </c>
      <c r="AU159" s="22" t="s">
        <v>81</v>
      </c>
      <c r="AY159" s="22" t="s">
        <v>138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22" t="s">
        <v>81</v>
      </c>
      <c r="BK159" s="191">
        <f>ROUND(I159*H159,2)</f>
        <v>0</v>
      </c>
      <c r="BL159" s="22" t="s">
        <v>212</v>
      </c>
      <c r="BM159" s="22" t="s">
        <v>730</v>
      </c>
    </row>
    <row r="160" spans="2:65" s="9" customFormat="1" ht="37.35" customHeight="1">
      <c r="B160" s="166"/>
      <c r="C160" s="167"/>
      <c r="D160" s="168" t="s">
        <v>72</v>
      </c>
      <c r="E160" s="169" t="s">
        <v>731</v>
      </c>
      <c r="F160" s="169" t="s">
        <v>732</v>
      </c>
      <c r="G160" s="167"/>
      <c r="H160" s="167"/>
      <c r="I160" s="170"/>
      <c r="J160" s="171">
        <f>BK160</f>
        <v>0</v>
      </c>
      <c r="K160" s="167"/>
      <c r="L160" s="172"/>
      <c r="M160" s="173"/>
      <c r="N160" s="174"/>
      <c r="O160" s="174"/>
      <c r="P160" s="175">
        <f>SUM(P161:P181)</f>
        <v>0</v>
      </c>
      <c r="Q160" s="174"/>
      <c r="R160" s="175">
        <f>SUM(R161:R181)</f>
        <v>0</v>
      </c>
      <c r="S160" s="174"/>
      <c r="T160" s="176">
        <f>SUM(T161:T181)</f>
        <v>0</v>
      </c>
      <c r="AR160" s="177" t="s">
        <v>83</v>
      </c>
      <c r="AT160" s="178" t="s">
        <v>72</v>
      </c>
      <c r="AU160" s="178" t="s">
        <v>73</v>
      </c>
      <c r="AY160" s="177" t="s">
        <v>138</v>
      </c>
      <c r="BK160" s="179">
        <f>SUM(BK161:BK181)</f>
        <v>0</v>
      </c>
    </row>
    <row r="161" spans="2:65" s="1" customFormat="1" ht="16.5" customHeight="1">
      <c r="B161" s="38"/>
      <c r="C161" s="180" t="s">
        <v>733</v>
      </c>
      <c r="D161" s="180" t="s">
        <v>139</v>
      </c>
      <c r="E161" s="181" t="s">
        <v>734</v>
      </c>
      <c r="F161" s="182" t="s">
        <v>735</v>
      </c>
      <c r="G161" s="183" t="s">
        <v>736</v>
      </c>
      <c r="H161" s="184">
        <v>9.5000000000000001E-2</v>
      </c>
      <c r="I161" s="185"/>
      <c r="J161" s="186">
        <f t="shared" ref="J161:J181" si="10">ROUND(I161*H161,2)</f>
        <v>0</v>
      </c>
      <c r="K161" s="182" t="s">
        <v>574</v>
      </c>
      <c r="L161" s="58"/>
      <c r="M161" s="187" t="s">
        <v>24</v>
      </c>
      <c r="N161" s="188" t="s">
        <v>44</v>
      </c>
      <c r="O161" s="39"/>
      <c r="P161" s="189">
        <f t="shared" ref="P161:P181" si="11">O161*H161</f>
        <v>0</v>
      </c>
      <c r="Q161" s="189">
        <v>0</v>
      </c>
      <c r="R161" s="189">
        <f t="shared" ref="R161:R181" si="12">Q161*H161</f>
        <v>0</v>
      </c>
      <c r="S161" s="189">
        <v>0</v>
      </c>
      <c r="T161" s="190">
        <f t="shared" ref="T161:T181" si="13">S161*H161</f>
        <v>0</v>
      </c>
      <c r="AR161" s="22" t="s">
        <v>212</v>
      </c>
      <c r="AT161" s="22" t="s">
        <v>139</v>
      </c>
      <c r="AU161" s="22" t="s">
        <v>81</v>
      </c>
      <c r="AY161" s="22" t="s">
        <v>138</v>
      </c>
      <c r="BE161" s="191">
        <f t="shared" ref="BE161:BE181" si="14">IF(N161="základní",J161,0)</f>
        <v>0</v>
      </c>
      <c r="BF161" s="191">
        <f t="shared" ref="BF161:BF181" si="15">IF(N161="snížená",J161,0)</f>
        <v>0</v>
      </c>
      <c r="BG161" s="191">
        <f t="shared" ref="BG161:BG181" si="16">IF(N161="zákl. přenesená",J161,0)</f>
        <v>0</v>
      </c>
      <c r="BH161" s="191">
        <f t="shared" ref="BH161:BH181" si="17">IF(N161="sníž. přenesená",J161,0)</f>
        <v>0</v>
      </c>
      <c r="BI161" s="191">
        <f t="shared" ref="BI161:BI181" si="18">IF(N161="nulová",J161,0)</f>
        <v>0</v>
      </c>
      <c r="BJ161" s="22" t="s">
        <v>81</v>
      </c>
      <c r="BK161" s="191">
        <f t="shared" ref="BK161:BK181" si="19">ROUND(I161*H161,2)</f>
        <v>0</v>
      </c>
      <c r="BL161" s="22" t="s">
        <v>212</v>
      </c>
      <c r="BM161" s="22" t="s">
        <v>737</v>
      </c>
    </row>
    <row r="162" spans="2:65" s="1" customFormat="1" ht="16.5" customHeight="1">
      <c r="B162" s="38"/>
      <c r="C162" s="180" t="s">
        <v>635</v>
      </c>
      <c r="D162" s="180" t="s">
        <v>139</v>
      </c>
      <c r="E162" s="181" t="s">
        <v>738</v>
      </c>
      <c r="F162" s="182" t="s">
        <v>739</v>
      </c>
      <c r="G162" s="183" t="s">
        <v>142</v>
      </c>
      <c r="H162" s="184">
        <v>2</v>
      </c>
      <c r="I162" s="185"/>
      <c r="J162" s="186">
        <f t="shared" si="10"/>
        <v>0</v>
      </c>
      <c r="K162" s="182" t="s">
        <v>574</v>
      </c>
      <c r="L162" s="58"/>
      <c r="M162" s="187" t="s">
        <v>24</v>
      </c>
      <c r="N162" s="188" t="s">
        <v>44</v>
      </c>
      <c r="O162" s="39"/>
      <c r="P162" s="189">
        <f t="shared" si="11"/>
        <v>0</v>
      </c>
      <c r="Q162" s="189">
        <v>0</v>
      </c>
      <c r="R162" s="189">
        <f t="shared" si="12"/>
        <v>0</v>
      </c>
      <c r="S162" s="189">
        <v>0</v>
      </c>
      <c r="T162" s="190">
        <f t="shared" si="13"/>
        <v>0</v>
      </c>
      <c r="AR162" s="22" t="s">
        <v>212</v>
      </c>
      <c r="AT162" s="22" t="s">
        <v>139</v>
      </c>
      <c r="AU162" s="22" t="s">
        <v>81</v>
      </c>
      <c r="AY162" s="22" t="s">
        <v>138</v>
      </c>
      <c r="BE162" s="191">
        <f t="shared" si="14"/>
        <v>0</v>
      </c>
      <c r="BF162" s="191">
        <f t="shared" si="15"/>
        <v>0</v>
      </c>
      <c r="BG162" s="191">
        <f t="shared" si="16"/>
        <v>0</v>
      </c>
      <c r="BH162" s="191">
        <f t="shared" si="17"/>
        <v>0</v>
      </c>
      <c r="BI162" s="191">
        <f t="shared" si="18"/>
        <v>0</v>
      </c>
      <c r="BJ162" s="22" t="s">
        <v>81</v>
      </c>
      <c r="BK162" s="191">
        <f t="shared" si="19"/>
        <v>0</v>
      </c>
      <c r="BL162" s="22" t="s">
        <v>212</v>
      </c>
      <c r="BM162" s="22" t="s">
        <v>740</v>
      </c>
    </row>
    <row r="163" spans="2:65" s="1" customFormat="1" ht="16.5" customHeight="1">
      <c r="B163" s="38"/>
      <c r="C163" s="180" t="s">
        <v>741</v>
      </c>
      <c r="D163" s="180" t="s">
        <v>139</v>
      </c>
      <c r="E163" s="181" t="s">
        <v>742</v>
      </c>
      <c r="F163" s="182" t="s">
        <v>743</v>
      </c>
      <c r="G163" s="183" t="s">
        <v>142</v>
      </c>
      <c r="H163" s="184">
        <v>2</v>
      </c>
      <c r="I163" s="185"/>
      <c r="J163" s="186">
        <f t="shared" si="10"/>
        <v>0</v>
      </c>
      <c r="K163" s="182" t="s">
        <v>574</v>
      </c>
      <c r="L163" s="58"/>
      <c r="M163" s="187" t="s">
        <v>24</v>
      </c>
      <c r="N163" s="188" t="s">
        <v>44</v>
      </c>
      <c r="O163" s="39"/>
      <c r="P163" s="189">
        <f t="shared" si="11"/>
        <v>0</v>
      </c>
      <c r="Q163" s="189">
        <v>0</v>
      </c>
      <c r="R163" s="189">
        <f t="shared" si="12"/>
        <v>0</v>
      </c>
      <c r="S163" s="189">
        <v>0</v>
      </c>
      <c r="T163" s="190">
        <f t="shared" si="13"/>
        <v>0</v>
      </c>
      <c r="AR163" s="22" t="s">
        <v>212</v>
      </c>
      <c r="AT163" s="22" t="s">
        <v>139</v>
      </c>
      <c r="AU163" s="22" t="s">
        <v>81</v>
      </c>
      <c r="AY163" s="22" t="s">
        <v>138</v>
      </c>
      <c r="BE163" s="191">
        <f t="shared" si="14"/>
        <v>0</v>
      </c>
      <c r="BF163" s="191">
        <f t="shared" si="15"/>
        <v>0</v>
      </c>
      <c r="BG163" s="191">
        <f t="shared" si="16"/>
        <v>0</v>
      </c>
      <c r="BH163" s="191">
        <f t="shared" si="17"/>
        <v>0</v>
      </c>
      <c r="BI163" s="191">
        <f t="shared" si="18"/>
        <v>0</v>
      </c>
      <c r="BJ163" s="22" t="s">
        <v>81</v>
      </c>
      <c r="BK163" s="191">
        <f t="shared" si="19"/>
        <v>0</v>
      </c>
      <c r="BL163" s="22" t="s">
        <v>212</v>
      </c>
      <c r="BM163" s="22" t="s">
        <v>744</v>
      </c>
    </row>
    <row r="164" spans="2:65" s="1" customFormat="1" ht="16.5" customHeight="1">
      <c r="B164" s="38"/>
      <c r="C164" s="180" t="s">
        <v>639</v>
      </c>
      <c r="D164" s="180" t="s">
        <v>139</v>
      </c>
      <c r="E164" s="181" t="s">
        <v>745</v>
      </c>
      <c r="F164" s="182" t="s">
        <v>746</v>
      </c>
      <c r="G164" s="183" t="s">
        <v>192</v>
      </c>
      <c r="H164" s="184">
        <v>0.8</v>
      </c>
      <c r="I164" s="185"/>
      <c r="J164" s="186">
        <f t="shared" si="10"/>
        <v>0</v>
      </c>
      <c r="K164" s="182" t="s">
        <v>574</v>
      </c>
      <c r="L164" s="58"/>
      <c r="M164" s="187" t="s">
        <v>24</v>
      </c>
      <c r="N164" s="188" t="s">
        <v>44</v>
      </c>
      <c r="O164" s="39"/>
      <c r="P164" s="189">
        <f t="shared" si="11"/>
        <v>0</v>
      </c>
      <c r="Q164" s="189">
        <v>0</v>
      </c>
      <c r="R164" s="189">
        <f t="shared" si="12"/>
        <v>0</v>
      </c>
      <c r="S164" s="189">
        <v>0</v>
      </c>
      <c r="T164" s="190">
        <f t="shared" si="13"/>
        <v>0</v>
      </c>
      <c r="AR164" s="22" t="s">
        <v>212</v>
      </c>
      <c r="AT164" s="22" t="s">
        <v>139</v>
      </c>
      <c r="AU164" s="22" t="s">
        <v>81</v>
      </c>
      <c r="AY164" s="22" t="s">
        <v>138</v>
      </c>
      <c r="BE164" s="191">
        <f t="shared" si="14"/>
        <v>0</v>
      </c>
      <c r="BF164" s="191">
        <f t="shared" si="15"/>
        <v>0</v>
      </c>
      <c r="BG164" s="191">
        <f t="shared" si="16"/>
        <v>0</v>
      </c>
      <c r="BH164" s="191">
        <f t="shared" si="17"/>
        <v>0</v>
      </c>
      <c r="BI164" s="191">
        <f t="shared" si="18"/>
        <v>0</v>
      </c>
      <c r="BJ164" s="22" t="s">
        <v>81</v>
      </c>
      <c r="BK164" s="191">
        <f t="shared" si="19"/>
        <v>0</v>
      </c>
      <c r="BL164" s="22" t="s">
        <v>212</v>
      </c>
      <c r="BM164" s="22" t="s">
        <v>747</v>
      </c>
    </row>
    <row r="165" spans="2:65" s="1" customFormat="1" ht="16.5" customHeight="1">
      <c r="B165" s="38"/>
      <c r="C165" s="180" t="s">
        <v>748</v>
      </c>
      <c r="D165" s="180" t="s">
        <v>139</v>
      </c>
      <c r="E165" s="181" t="s">
        <v>749</v>
      </c>
      <c r="F165" s="182" t="s">
        <v>750</v>
      </c>
      <c r="G165" s="183" t="s">
        <v>192</v>
      </c>
      <c r="H165" s="184">
        <v>1</v>
      </c>
      <c r="I165" s="185"/>
      <c r="J165" s="186">
        <f t="shared" si="10"/>
        <v>0</v>
      </c>
      <c r="K165" s="182" t="s">
        <v>574</v>
      </c>
      <c r="L165" s="58"/>
      <c r="M165" s="187" t="s">
        <v>24</v>
      </c>
      <c r="N165" s="188" t="s">
        <v>44</v>
      </c>
      <c r="O165" s="39"/>
      <c r="P165" s="189">
        <f t="shared" si="11"/>
        <v>0</v>
      </c>
      <c r="Q165" s="189">
        <v>0</v>
      </c>
      <c r="R165" s="189">
        <f t="shared" si="12"/>
        <v>0</v>
      </c>
      <c r="S165" s="189">
        <v>0</v>
      </c>
      <c r="T165" s="190">
        <f t="shared" si="13"/>
        <v>0</v>
      </c>
      <c r="AR165" s="22" t="s">
        <v>212</v>
      </c>
      <c r="AT165" s="22" t="s">
        <v>139</v>
      </c>
      <c r="AU165" s="22" t="s">
        <v>81</v>
      </c>
      <c r="AY165" s="22" t="s">
        <v>138</v>
      </c>
      <c r="BE165" s="191">
        <f t="shared" si="14"/>
        <v>0</v>
      </c>
      <c r="BF165" s="191">
        <f t="shared" si="15"/>
        <v>0</v>
      </c>
      <c r="BG165" s="191">
        <f t="shared" si="16"/>
        <v>0</v>
      </c>
      <c r="BH165" s="191">
        <f t="shared" si="17"/>
        <v>0</v>
      </c>
      <c r="BI165" s="191">
        <f t="shared" si="18"/>
        <v>0</v>
      </c>
      <c r="BJ165" s="22" t="s">
        <v>81</v>
      </c>
      <c r="BK165" s="191">
        <f t="shared" si="19"/>
        <v>0</v>
      </c>
      <c r="BL165" s="22" t="s">
        <v>212</v>
      </c>
      <c r="BM165" s="22" t="s">
        <v>751</v>
      </c>
    </row>
    <row r="166" spans="2:65" s="1" customFormat="1" ht="16.5" customHeight="1">
      <c r="B166" s="38"/>
      <c r="C166" s="180" t="s">
        <v>642</v>
      </c>
      <c r="D166" s="180" t="s">
        <v>139</v>
      </c>
      <c r="E166" s="181" t="s">
        <v>752</v>
      </c>
      <c r="F166" s="182" t="s">
        <v>753</v>
      </c>
      <c r="G166" s="183" t="s">
        <v>148</v>
      </c>
      <c r="H166" s="184">
        <v>1</v>
      </c>
      <c r="I166" s="185"/>
      <c r="J166" s="186">
        <f t="shared" si="10"/>
        <v>0</v>
      </c>
      <c r="K166" s="182" t="s">
        <v>574</v>
      </c>
      <c r="L166" s="58"/>
      <c r="M166" s="187" t="s">
        <v>24</v>
      </c>
      <c r="N166" s="188" t="s">
        <v>44</v>
      </c>
      <c r="O166" s="39"/>
      <c r="P166" s="189">
        <f t="shared" si="11"/>
        <v>0</v>
      </c>
      <c r="Q166" s="189">
        <v>0</v>
      </c>
      <c r="R166" s="189">
        <f t="shared" si="12"/>
        <v>0</v>
      </c>
      <c r="S166" s="189">
        <v>0</v>
      </c>
      <c r="T166" s="190">
        <f t="shared" si="13"/>
        <v>0</v>
      </c>
      <c r="AR166" s="22" t="s">
        <v>212</v>
      </c>
      <c r="AT166" s="22" t="s">
        <v>139</v>
      </c>
      <c r="AU166" s="22" t="s">
        <v>81</v>
      </c>
      <c r="AY166" s="22" t="s">
        <v>138</v>
      </c>
      <c r="BE166" s="191">
        <f t="shared" si="14"/>
        <v>0</v>
      </c>
      <c r="BF166" s="191">
        <f t="shared" si="15"/>
        <v>0</v>
      </c>
      <c r="BG166" s="191">
        <f t="shared" si="16"/>
        <v>0</v>
      </c>
      <c r="BH166" s="191">
        <f t="shared" si="17"/>
        <v>0</v>
      </c>
      <c r="BI166" s="191">
        <f t="shared" si="18"/>
        <v>0</v>
      </c>
      <c r="BJ166" s="22" t="s">
        <v>81</v>
      </c>
      <c r="BK166" s="191">
        <f t="shared" si="19"/>
        <v>0</v>
      </c>
      <c r="BL166" s="22" t="s">
        <v>212</v>
      </c>
      <c r="BM166" s="22" t="s">
        <v>754</v>
      </c>
    </row>
    <row r="167" spans="2:65" s="1" customFormat="1" ht="16.5" customHeight="1">
      <c r="B167" s="38"/>
      <c r="C167" s="180" t="s">
        <v>755</v>
      </c>
      <c r="D167" s="180" t="s">
        <v>139</v>
      </c>
      <c r="E167" s="181" t="s">
        <v>756</v>
      </c>
      <c r="F167" s="182" t="s">
        <v>757</v>
      </c>
      <c r="G167" s="183" t="s">
        <v>148</v>
      </c>
      <c r="H167" s="184">
        <v>1</v>
      </c>
      <c r="I167" s="185"/>
      <c r="J167" s="186">
        <f t="shared" si="10"/>
        <v>0</v>
      </c>
      <c r="K167" s="182" t="s">
        <v>574</v>
      </c>
      <c r="L167" s="58"/>
      <c r="M167" s="187" t="s">
        <v>24</v>
      </c>
      <c r="N167" s="188" t="s">
        <v>44</v>
      </c>
      <c r="O167" s="39"/>
      <c r="P167" s="189">
        <f t="shared" si="11"/>
        <v>0</v>
      </c>
      <c r="Q167" s="189">
        <v>0</v>
      </c>
      <c r="R167" s="189">
        <f t="shared" si="12"/>
        <v>0</v>
      </c>
      <c r="S167" s="189">
        <v>0</v>
      </c>
      <c r="T167" s="190">
        <f t="shared" si="13"/>
        <v>0</v>
      </c>
      <c r="AR167" s="22" t="s">
        <v>212</v>
      </c>
      <c r="AT167" s="22" t="s">
        <v>139</v>
      </c>
      <c r="AU167" s="22" t="s">
        <v>81</v>
      </c>
      <c r="AY167" s="22" t="s">
        <v>138</v>
      </c>
      <c r="BE167" s="191">
        <f t="shared" si="14"/>
        <v>0</v>
      </c>
      <c r="BF167" s="191">
        <f t="shared" si="15"/>
        <v>0</v>
      </c>
      <c r="BG167" s="191">
        <f t="shared" si="16"/>
        <v>0</v>
      </c>
      <c r="BH167" s="191">
        <f t="shared" si="17"/>
        <v>0</v>
      </c>
      <c r="BI167" s="191">
        <f t="shared" si="18"/>
        <v>0</v>
      </c>
      <c r="BJ167" s="22" t="s">
        <v>81</v>
      </c>
      <c r="BK167" s="191">
        <f t="shared" si="19"/>
        <v>0</v>
      </c>
      <c r="BL167" s="22" t="s">
        <v>212</v>
      </c>
      <c r="BM167" s="22" t="s">
        <v>758</v>
      </c>
    </row>
    <row r="168" spans="2:65" s="1" customFormat="1" ht="16.5" customHeight="1">
      <c r="B168" s="38"/>
      <c r="C168" s="180" t="s">
        <v>645</v>
      </c>
      <c r="D168" s="180" t="s">
        <v>139</v>
      </c>
      <c r="E168" s="181" t="s">
        <v>759</v>
      </c>
      <c r="F168" s="182" t="s">
        <v>760</v>
      </c>
      <c r="G168" s="183" t="s">
        <v>192</v>
      </c>
      <c r="H168" s="184">
        <v>0.5</v>
      </c>
      <c r="I168" s="185"/>
      <c r="J168" s="186">
        <f t="shared" si="10"/>
        <v>0</v>
      </c>
      <c r="K168" s="182" t="s">
        <v>574</v>
      </c>
      <c r="L168" s="58"/>
      <c r="M168" s="187" t="s">
        <v>24</v>
      </c>
      <c r="N168" s="188" t="s">
        <v>44</v>
      </c>
      <c r="O168" s="39"/>
      <c r="P168" s="189">
        <f t="shared" si="11"/>
        <v>0</v>
      </c>
      <c r="Q168" s="189">
        <v>0</v>
      </c>
      <c r="R168" s="189">
        <f t="shared" si="12"/>
        <v>0</v>
      </c>
      <c r="S168" s="189">
        <v>0</v>
      </c>
      <c r="T168" s="190">
        <f t="shared" si="13"/>
        <v>0</v>
      </c>
      <c r="AR168" s="22" t="s">
        <v>212</v>
      </c>
      <c r="AT168" s="22" t="s">
        <v>139</v>
      </c>
      <c r="AU168" s="22" t="s">
        <v>81</v>
      </c>
      <c r="AY168" s="22" t="s">
        <v>138</v>
      </c>
      <c r="BE168" s="191">
        <f t="shared" si="14"/>
        <v>0</v>
      </c>
      <c r="BF168" s="191">
        <f t="shared" si="15"/>
        <v>0</v>
      </c>
      <c r="BG168" s="191">
        <f t="shared" si="16"/>
        <v>0</v>
      </c>
      <c r="BH168" s="191">
        <f t="shared" si="17"/>
        <v>0</v>
      </c>
      <c r="BI168" s="191">
        <f t="shared" si="18"/>
        <v>0</v>
      </c>
      <c r="BJ168" s="22" t="s">
        <v>81</v>
      </c>
      <c r="BK168" s="191">
        <f t="shared" si="19"/>
        <v>0</v>
      </c>
      <c r="BL168" s="22" t="s">
        <v>212</v>
      </c>
      <c r="BM168" s="22" t="s">
        <v>761</v>
      </c>
    </row>
    <row r="169" spans="2:65" s="1" customFormat="1" ht="16.5" customHeight="1">
      <c r="B169" s="38"/>
      <c r="C169" s="180" t="s">
        <v>762</v>
      </c>
      <c r="D169" s="180" t="s">
        <v>139</v>
      </c>
      <c r="E169" s="181" t="s">
        <v>763</v>
      </c>
      <c r="F169" s="182" t="s">
        <v>764</v>
      </c>
      <c r="G169" s="183" t="s">
        <v>192</v>
      </c>
      <c r="H169" s="184">
        <v>0.5</v>
      </c>
      <c r="I169" s="185"/>
      <c r="J169" s="186">
        <f t="shared" si="10"/>
        <v>0</v>
      </c>
      <c r="K169" s="182" t="s">
        <v>574</v>
      </c>
      <c r="L169" s="58"/>
      <c r="M169" s="187" t="s">
        <v>24</v>
      </c>
      <c r="N169" s="188" t="s">
        <v>44</v>
      </c>
      <c r="O169" s="39"/>
      <c r="P169" s="189">
        <f t="shared" si="11"/>
        <v>0</v>
      </c>
      <c r="Q169" s="189">
        <v>0</v>
      </c>
      <c r="R169" s="189">
        <f t="shared" si="12"/>
        <v>0</v>
      </c>
      <c r="S169" s="189">
        <v>0</v>
      </c>
      <c r="T169" s="190">
        <f t="shared" si="13"/>
        <v>0</v>
      </c>
      <c r="AR169" s="22" t="s">
        <v>212</v>
      </c>
      <c r="AT169" s="22" t="s">
        <v>139</v>
      </c>
      <c r="AU169" s="22" t="s">
        <v>81</v>
      </c>
      <c r="AY169" s="22" t="s">
        <v>138</v>
      </c>
      <c r="BE169" s="191">
        <f t="shared" si="14"/>
        <v>0</v>
      </c>
      <c r="BF169" s="191">
        <f t="shared" si="15"/>
        <v>0</v>
      </c>
      <c r="BG169" s="191">
        <f t="shared" si="16"/>
        <v>0</v>
      </c>
      <c r="BH169" s="191">
        <f t="shared" si="17"/>
        <v>0</v>
      </c>
      <c r="BI169" s="191">
        <f t="shared" si="18"/>
        <v>0</v>
      </c>
      <c r="BJ169" s="22" t="s">
        <v>81</v>
      </c>
      <c r="BK169" s="191">
        <f t="shared" si="19"/>
        <v>0</v>
      </c>
      <c r="BL169" s="22" t="s">
        <v>212</v>
      </c>
      <c r="BM169" s="22" t="s">
        <v>765</v>
      </c>
    </row>
    <row r="170" spans="2:65" s="1" customFormat="1" ht="16.5" customHeight="1">
      <c r="B170" s="38"/>
      <c r="C170" s="180" t="s">
        <v>648</v>
      </c>
      <c r="D170" s="180" t="s">
        <v>139</v>
      </c>
      <c r="E170" s="181" t="s">
        <v>766</v>
      </c>
      <c r="F170" s="182" t="s">
        <v>767</v>
      </c>
      <c r="G170" s="183" t="s">
        <v>186</v>
      </c>
      <c r="H170" s="184">
        <v>82</v>
      </c>
      <c r="I170" s="185"/>
      <c r="J170" s="186">
        <f t="shared" si="10"/>
        <v>0</v>
      </c>
      <c r="K170" s="182" t="s">
        <v>574</v>
      </c>
      <c r="L170" s="58"/>
      <c r="M170" s="187" t="s">
        <v>24</v>
      </c>
      <c r="N170" s="188" t="s">
        <v>44</v>
      </c>
      <c r="O170" s="39"/>
      <c r="P170" s="189">
        <f t="shared" si="11"/>
        <v>0</v>
      </c>
      <c r="Q170" s="189">
        <v>0</v>
      </c>
      <c r="R170" s="189">
        <f t="shared" si="12"/>
        <v>0</v>
      </c>
      <c r="S170" s="189">
        <v>0</v>
      </c>
      <c r="T170" s="190">
        <f t="shared" si="13"/>
        <v>0</v>
      </c>
      <c r="AR170" s="22" t="s">
        <v>212</v>
      </c>
      <c r="AT170" s="22" t="s">
        <v>139</v>
      </c>
      <c r="AU170" s="22" t="s">
        <v>81</v>
      </c>
      <c r="AY170" s="22" t="s">
        <v>138</v>
      </c>
      <c r="BE170" s="191">
        <f t="shared" si="14"/>
        <v>0</v>
      </c>
      <c r="BF170" s="191">
        <f t="shared" si="15"/>
        <v>0</v>
      </c>
      <c r="BG170" s="191">
        <f t="shared" si="16"/>
        <v>0</v>
      </c>
      <c r="BH170" s="191">
        <f t="shared" si="17"/>
        <v>0</v>
      </c>
      <c r="BI170" s="191">
        <f t="shared" si="18"/>
        <v>0</v>
      </c>
      <c r="BJ170" s="22" t="s">
        <v>81</v>
      </c>
      <c r="BK170" s="191">
        <f t="shared" si="19"/>
        <v>0</v>
      </c>
      <c r="BL170" s="22" t="s">
        <v>212</v>
      </c>
      <c r="BM170" s="22" t="s">
        <v>768</v>
      </c>
    </row>
    <row r="171" spans="2:65" s="1" customFormat="1" ht="16.5" customHeight="1">
      <c r="B171" s="38"/>
      <c r="C171" s="180" t="s">
        <v>769</v>
      </c>
      <c r="D171" s="180" t="s">
        <v>139</v>
      </c>
      <c r="E171" s="181" t="s">
        <v>770</v>
      </c>
      <c r="F171" s="182" t="s">
        <v>771</v>
      </c>
      <c r="G171" s="183" t="s">
        <v>186</v>
      </c>
      <c r="H171" s="184">
        <v>6</v>
      </c>
      <c r="I171" s="185"/>
      <c r="J171" s="186">
        <f t="shared" si="10"/>
        <v>0</v>
      </c>
      <c r="K171" s="182" t="s">
        <v>574</v>
      </c>
      <c r="L171" s="58"/>
      <c r="M171" s="187" t="s">
        <v>24</v>
      </c>
      <c r="N171" s="188" t="s">
        <v>44</v>
      </c>
      <c r="O171" s="39"/>
      <c r="P171" s="189">
        <f t="shared" si="11"/>
        <v>0</v>
      </c>
      <c r="Q171" s="189">
        <v>0</v>
      </c>
      <c r="R171" s="189">
        <f t="shared" si="12"/>
        <v>0</v>
      </c>
      <c r="S171" s="189">
        <v>0</v>
      </c>
      <c r="T171" s="190">
        <f t="shared" si="13"/>
        <v>0</v>
      </c>
      <c r="AR171" s="22" t="s">
        <v>212</v>
      </c>
      <c r="AT171" s="22" t="s">
        <v>139</v>
      </c>
      <c r="AU171" s="22" t="s">
        <v>81</v>
      </c>
      <c r="AY171" s="22" t="s">
        <v>138</v>
      </c>
      <c r="BE171" s="191">
        <f t="shared" si="14"/>
        <v>0</v>
      </c>
      <c r="BF171" s="191">
        <f t="shared" si="15"/>
        <v>0</v>
      </c>
      <c r="BG171" s="191">
        <f t="shared" si="16"/>
        <v>0</v>
      </c>
      <c r="BH171" s="191">
        <f t="shared" si="17"/>
        <v>0</v>
      </c>
      <c r="BI171" s="191">
        <f t="shared" si="18"/>
        <v>0</v>
      </c>
      <c r="BJ171" s="22" t="s">
        <v>81</v>
      </c>
      <c r="BK171" s="191">
        <f t="shared" si="19"/>
        <v>0</v>
      </c>
      <c r="BL171" s="22" t="s">
        <v>212</v>
      </c>
      <c r="BM171" s="22" t="s">
        <v>772</v>
      </c>
    </row>
    <row r="172" spans="2:65" s="1" customFormat="1" ht="16.5" customHeight="1">
      <c r="B172" s="38"/>
      <c r="C172" s="180" t="s">
        <v>651</v>
      </c>
      <c r="D172" s="180" t="s">
        <v>139</v>
      </c>
      <c r="E172" s="181" t="s">
        <v>773</v>
      </c>
      <c r="F172" s="182" t="s">
        <v>774</v>
      </c>
      <c r="G172" s="183" t="s">
        <v>186</v>
      </c>
      <c r="H172" s="184">
        <v>7</v>
      </c>
      <c r="I172" s="185"/>
      <c r="J172" s="186">
        <f t="shared" si="10"/>
        <v>0</v>
      </c>
      <c r="K172" s="182" t="s">
        <v>574</v>
      </c>
      <c r="L172" s="58"/>
      <c r="M172" s="187" t="s">
        <v>24</v>
      </c>
      <c r="N172" s="188" t="s">
        <v>44</v>
      </c>
      <c r="O172" s="39"/>
      <c r="P172" s="189">
        <f t="shared" si="11"/>
        <v>0</v>
      </c>
      <c r="Q172" s="189">
        <v>0</v>
      </c>
      <c r="R172" s="189">
        <f t="shared" si="12"/>
        <v>0</v>
      </c>
      <c r="S172" s="189">
        <v>0</v>
      </c>
      <c r="T172" s="190">
        <f t="shared" si="13"/>
        <v>0</v>
      </c>
      <c r="AR172" s="22" t="s">
        <v>212</v>
      </c>
      <c r="AT172" s="22" t="s">
        <v>139</v>
      </c>
      <c r="AU172" s="22" t="s">
        <v>81</v>
      </c>
      <c r="AY172" s="22" t="s">
        <v>138</v>
      </c>
      <c r="BE172" s="191">
        <f t="shared" si="14"/>
        <v>0</v>
      </c>
      <c r="BF172" s="191">
        <f t="shared" si="15"/>
        <v>0</v>
      </c>
      <c r="BG172" s="191">
        <f t="shared" si="16"/>
        <v>0</v>
      </c>
      <c r="BH172" s="191">
        <f t="shared" si="17"/>
        <v>0</v>
      </c>
      <c r="BI172" s="191">
        <f t="shared" si="18"/>
        <v>0</v>
      </c>
      <c r="BJ172" s="22" t="s">
        <v>81</v>
      </c>
      <c r="BK172" s="191">
        <f t="shared" si="19"/>
        <v>0</v>
      </c>
      <c r="BL172" s="22" t="s">
        <v>212</v>
      </c>
      <c r="BM172" s="22" t="s">
        <v>775</v>
      </c>
    </row>
    <row r="173" spans="2:65" s="1" customFormat="1" ht="16.5" customHeight="1">
      <c r="B173" s="38"/>
      <c r="C173" s="180" t="s">
        <v>776</v>
      </c>
      <c r="D173" s="180" t="s">
        <v>139</v>
      </c>
      <c r="E173" s="181" t="s">
        <v>777</v>
      </c>
      <c r="F173" s="182" t="s">
        <v>778</v>
      </c>
      <c r="G173" s="183" t="s">
        <v>148</v>
      </c>
      <c r="H173" s="184">
        <v>4</v>
      </c>
      <c r="I173" s="185"/>
      <c r="J173" s="186">
        <f t="shared" si="10"/>
        <v>0</v>
      </c>
      <c r="K173" s="182" t="s">
        <v>574</v>
      </c>
      <c r="L173" s="58"/>
      <c r="M173" s="187" t="s">
        <v>24</v>
      </c>
      <c r="N173" s="188" t="s">
        <v>44</v>
      </c>
      <c r="O173" s="39"/>
      <c r="P173" s="189">
        <f t="shared" si="11"/>
        <v>0</v>
      </c>
      <c r="Q173" s="189">
        <v>0</v>
      </c>
      <c r="R173" s="189">
        <f t="shared" si="12"/>
        <v>0</v>
      </c>
      <c r="S173" s="189">
        <v>0</v>
      </c>
      <c r="T173" s="190">
        <f t="shared" si="13"/>
        <v>0</v>
      </c>
      <c r="AR173" s="22" t="s">
        <v>212</v>
      </c>
      <c r="AT173" s="22" t="s">
        <v>139</v>
      </c>
      <c r="AU173" s="22" t="s">
        <v>81</v>
      </c>
      <c r="AY173" s="22" t="s">
        <v>138</v>
      </c>
      <c r="BE173" s="191">
        <f t="shared" si="14"/>
        <v>0</v>
      </c>
      <c r="BF173" s="191">
        <f t="shared" si="15"/>
        <v>0</v>
      </c>
      <c r="BG173" s="191">
        <f t="shared" si="16"/>
        <v>0</v>
      </c>
      <c r="BH173" s="191">
        <f t="shared" si="17"/>
        <v>0</v>
      </c>
      <c r="BI173" s="191">
        <f t="shared" si="18"/>
        <v>0</v>
      </c>
      <c r="BJ173" s="22" t="s">
        <v>81</v>
      </c>
      <c r="BK173" s="191">
        <f t="shared" si="19"/>
        <v>0</v>
      </c>
      <c r="BL173" s="22" t="s">
        <v>212</v>
      </c>
      <c r="BM173" s="22" t="s">
        <v>779</v>
      </c>
    </row>
    <row r="174" spans="2:65" s="1" customFormat="1" ht="16.5" customHeight="1">
      <c r="B174" s="38"/>
      <c r="C174" s="180" t="s">
        <v>656</v>
      </c>
      <c r="D174" s="180" t="s">
        <v>139</v>
      </c>
      <c r="E174" s="181" t="s">
        <v>780</v>
      </c>
      <c r="F174" s="182" t="s">
        <v>781</v>
      </c>
      <c r="G174" s="183" t="s">
        <v>192</v>
      </c>
      <c r="H174" s="184">
        <v>41</v>
      </c>
      <c r="I174" s="185"/>
      <c r="J174" s="186">
        <f t="shared" si="10"/>
        <v>0</v>
      </c>
      <c r="K174" s="182" t="s">
        <v>574</v>
      </c>
      <c r="L174" s="58"/>
      <c r="M174" s="187" t="s">
        <v>24</v>
      </c>
      <c r="N174" s="188" t="s">
        <v>44</v>
      </c>
      <c r="O174" s="39"/>
      <c r="P174" s="189">
        <f t="shared" si="11"/>
        <v>0</v>
      </c>
      <c r="Q174" s="189">
        <v>0</v>
      </c>
      <c r="R174" s="189">
        <f t="shared" si="12"/>
        <v>0</v>
      </c>
      <c r="S174" s="189">
        <v>0</v>
      </c>
      <c r="T174" s="190">
        <f t="shared" si="13"/>
        <v>0</v>
      </c>
      <c r="AR174" s="22" t="s">
        <v>212</v>
      </c>
      <c r="AT174" s="22" t="s">
        <v>139</v>
      </c>
      <c r="AU174" s="22" t="s">
        <v>81</v>
      </c>
      <c r="AY174" s="22" t="s">
        <v>138</v>
      </c>
      <c r="BE174" s="191">
        <f t="shared" si="14"/>
        <v>0</v>
      </c>
      <c r="BF174" s="191">
        <f t="shared" si="15"/>
        <v>0</v>
      </c>
      <c r="BG174" s="191">
        <f t="shared" si="16"/>
        <v>0</v>
      </c>
      <c r="BH174" s="191">
        <f t="shared" si="17"/>
        <v>0</v>
      </c>
      <c r="BI174" s="191">
        <f t="shared" si="18"/>
        <v>0</v>
      </c>
      <c r="BJ174" s="22" t="s">
        <v>81</v>
      </c>
      <c r="BK174" s="191">
        <f t="shared" si="19"/>
        <v>0</v>
      </c>
      <c r="BL174" s="22" t="s">
        <v>212</v>
      </c>
      <c r="BM174" s="22" t="s">
        <v>782</v>
      </c>
    </row>
    <row r="175" spans="2:65" s="1" customFormat="1" ht="16.5" customHeight="1">
      <c r="B175" s="38"/>
      <c r="C175" s="180" t="s">
        <v>783</v>
      </c>
      <c r="D175" s="180" t="s">
        <v>139</v>
      </c>
      <c r="E175" s="181" t="s">
        <v>784</v>
      </c>
      <c r="F175" s="182" t="s">
        <v>785</v>
      </c>
      <c r="G175" s="183" t="s">
        <v>186</v>
      </c>
      <c r="H175" s="184">
        <v>95</v>
      </c>
      <c r="I175" s="185"/>
      <c r="J175" s="186">
        <f t="shared" si="10"/>
        <v>0</v>
      </c>
      <c r="K175" s="182" t="s">
        <v>574</v>
      </c>
      <c r="L175" s="58"/>
      <c r="M175" s="187" t="s">
        <v>24</v>
      </c>
      <c r="N175" s="188" t="s">
        <v>44</v>
      </c>
      <c r="O175" s="39"/>
      <c r="P175" s="189">
        <f t="shared" si="11"/>
        <v>0</v>
      </c>
      <c r="Q175" s="189">
        <v>0</v>
      </c>
      <c r="R175" s="189">
        <f t="shared" si="12"/>
        <v>0</v>
      </c>
      <c r="S175" s="189">
        <v>0</v>
      </c>
      <c r="T175" s="190">
        <f t="shared" si="13"/>
        <v>0</v>
      </c>
      <c r="AR175" s="22" t="s">
        <v>212</v>
      </c>
      <c r="AT175" s="22" t="s">
        <v>139</v>
      </c>
      <c r="AU175" s="22" t="s">
        <v>81</v>
      </c>
      <c r="AY175" s="22" t="s">
        <v>138</v>
      </c>
      <c r="BE175" s="191">
        <f t="shared" si="14"/>
        <v>0</v>
      </c>
      <c r="BF175" s="191">
        <f t="shared" si="15"/>
        <v>0</v>
      </c>
      <c r="BG175" s="191">
        <f t="shared" si="16"/>
        <v>0</v>
      </c>
      <c r="BH175" s="191">
        <f t="shared" si="17"/>
        <v>0</v>
      </c>
      <c r="BI175" s="191">
        <f t="shared" si="18"/>
        <v>0</v>
      </c>
      <c r="BJ175" s="22" t="s">
        <v>81</v>
      </c>
      <c r="BK175" s="191">
        <f t="shared" si="19"/>
        <v>0</v>
      </c>
      <c r="BL175" s="22" t="s">
        <v>212</v>
      </c>
      <c r="BM175" s="22" t="s">
        <v>786</v>
      </c>
    </row>
    <row r="176" spans="2:65" s="1" customFormat="1" ht="16.5" customHeight="1">
      <c r="B176" s="38"/>
      <c r="C176" s="180" t="s">
        <v>659</v>
      </c>
      <c r="D176" s="180" t="s">
        <v>139</v>
      </c>
      <c r="E176" s="181" t="s">
        <v>787</v>
      </c>
      <c r="F176" s="182" t="s">
        <v>788</v>
      </c>
      <c r="G176" s="183" t="s">
        <v>186</v>
      </c>
      <c r="H176" s="184">
        <v>1</v>
      </c>
      <c r="I176" s="185"/>
      <c r="J176" s="186">
        <f t="shared" si="10"/>
        <v>0</v>
      </c>
      <c r="K176" s="182" t="s">
        <v>574</v>
      </c>
      <c r="L176" s="58"/>
      <c r="M176" s="187" t="s">
        <v>24</v>
      </c>
      <c r="N176" s="188" t="s">
        <v>44</v>
      </c>
      <c r="O176" s="39"/>
      <c r="P176" s="189">
        <f t="shared" si="11"/>
        <v>0</v>
      </c>
      <c r="Q176" s="189">
        <v>0</v>
      </c>
      <c r="R176" s="189">
        <f t="shared" si="12"/>
        <v>0</v>
      </c>
      <c r="S176" s="189">
        <v>0</v>
      </c>
      <c r="T176" s="190">
        <f t="shared" si="13"/>
        <v>0</v>
      </c>
      <c r="AR176" s="22" t="s">
        <v>212</v>
      </c>
      <c r="AT176" s="22" t="s">
        <v>139</v>
      </c>
      <c r="AU176" s="22" t="s">
        <v>81</v>
      </c>
      <c r="AY176" s="22" t="s">
        <v>138</v>
      </c>
      <c r="BE176" s="191">
        <f t="shared" si="14"/>
        <v>0</v>
      </c>
      <c r="BF176" s="191">
        <f t="shared" si="15"/>
        <v>0</v>
      </c>
      <c r="BG176" s="191">
        <f t="shared" si="16"/>
        <v>0</v>
      </c>
      <c r="BH176" s="191">
        <f t="shared" si="17"/>
        <v>0</v>
      </c>
      <c r="BI176" s="191">
        <f t="shared" si="18"/>
        <v>0</v>
      </c>
      <c r="BJ176" s="22" t="s">
        <v>81</v>
      </c>
      <c r="BK176" s="191">
        <f t="shared" si="19"/>
        <v>0</v>
      </c>
      <c r="BL176" s="22" t="s">
        <v>212</v>
      </c>
      <c r="BM176" s="22" t="s">
        <v>789</v>
      </c>
    </row>
    <row r="177" spans="2:65" s="1" customFormat="1" ht="16.5" customHeight="1">
      <c r="B177" s="38"/>
      <c r="C177" s="180" t="s">
        <v>790</v>
      </c>
      <c r="D177" s="180" t="s">
        <v>139</v>
      </c>
      <c r="E177" s="181" t="s">
        <v>791</v>
      </c>
      <c r="F177" s="182" t="s">
        <v>792</v>
      </c>
      <c r="G177" s="183" t="s">
        <v>186</v>
      </c>
      <c r="H177" s="184">
        <v>82</v>
      </c>
      <c r="I177" s="185"/>
      <c r="J177" s="186">
        <f t="shared" si="10"/>
        <v>0</v>
      </c>
      <c r="K177" s="182" t="s">
        <v>574</v>
      </c>
      <c r="L177" s="58"/>
      <c r="M177" s="187" t="s">
        <v>24</v>
      </c>
      <c r="N177" s="188" t="s">
        <v>44</v>
      </c>
      <c r="O177" s="39"/>
      <c r="P177" s="189">
        <f t="shared" si="11"/>
        <v>0</v>
      </c>
      <c r="Q177" s="189">
        <v>0</v>
      </c>
      <c r="R177" s="189">
        <f t="shared" si="12"/>
        <v>0</v>
      </c>
      <c r="S177" s="189">
        <v>0</v>
      </c>
      <c r="T177" s="190">
        <f t="shared" si="13"/>
        <v>0</v>
      </c>
      <c r="AR177" s="22" t="s">
        <v>212</v>
      </c>
      <c r="AT177" s="22" t="s">
        <v>139</v>
      </c>
      <c r="AU177" s="22" t="s">
        <v>81</v>
      </c>
      <c r="AY177" s="22" t="s">
        <v>138</v>
      </c>
      <c r="BE177" s="191">
        <f t="shared" si="14"/>
        <v>0</v>
      </c>
      <c r="BF177" s="191">
        <f t="shared" si="15"/>
        <v>0</v>
      </c>
      <c r="BG177" s="191">
        <f t="shared" si="16"/>
        <v>0</v>
      </c>
      <c r="BH177" s="191">
        <f t="shared" si="17"/>
        <v>0</v>
      </c>
      <c r="BI177" s="191">
        <f t="shared" si="18"/>
        <v>0</v>
      </c>
      <c r="BJ177" s="22" t="s">
        <v>81</v>
      </c>
      <c r="BK177" s="191">
        <f t="shared" si="19"/>
        <v>0</v>
      </c>
      <c r="BL177" s="22" t="s">
        <v>212</v>
      </c>
      <c r="BM177" s="22" t="s">
        <v>793</v>
      </c>
    </row>
    <row r="178" spans="2:65" s="1" customFormat="1" ht="16.5" customHeight="1">
      <c r="B178" s="38"/>
      <c r="C178" s="180" t="s">
        <v>662</v>
      </c>
      <c r="D178" s="180" t="s">
        <v>139</v>
      </c>
      <c r="E178" s="181" t="s">
        <v>794</v>
      </c>
      <c r="F178" s="182" t="s">
        <v>795</v>
      </c>
      <c r="G178" s="183" t="s">
        <v>186</v>
      </c>
      <c r="H178" s="184">
        <v>6</v>
      </c>
      <c r="I178" s="185"/>
      <c r="J178" s="186">
        <f t="shared" si="10"/>
        <v>0</v>
      </c>
      <c r="K178" s="182" t="s">
        <v>574</v>
      </c>
      <c r="L178" s="58"/>
      <c r="M178" s="187" t="s">
        <v>24</v>
      </c>
      <c r="N178" s="188" t="s">
        <v>44</v>
      </c>
      <c r="O178" s="39"/>
      <c r="P178" s="189">
        <f t="shared" si="11"/>
        <v>0</v>
      </c>
      <c r="Q178" s="189">
        <v>0</v>
      </c>
      <c r="R178" s="189">
        <f t="shared" si="12"/>
        <v>0</v>
      </c>
      <c r="S178" s="189">
        <v>0</v>
      </c>
      <c r="T178" s="190">
        <f t="shared" si="13"/>
        <v>0</v>
      </c>
      <c r="AR178" s="22" t="s">
        <v>212</v>
      </c>
      <c r="AT178" s="22" t="s">
        <v>139</v>
      </c>
      <c r="AU178" s="22" t="s">
        <v>81</v>
      </c>
      <c r="AY178" s="22" t="s">
        <v>138</v>
      </c>
      <c r="BE178" s="191">
        <f t="shared" si="14"/>
        <v>0</v>
      </c>
      <c r="BF178" s="191">
        <f t="shared" si="15"/>
        <v>0</v>
      </c>
      <c r="BG178" s="191">
        <f t="shared" si="16"/>
        <v>0</v>
      </c>
      <c r="BH178" s="191">
        <f t="shared" si="17"/>
        <v>0</v>
      </c>
      <c r="BI178" s="191">
        <f t="shared" si="18"/>
        <v>0</v>
      </c>
      <c r="BJ178" s="22" t="s">
        <v>81</v>
      </c>
      <c r="BK178" s="191">
        <f t="shared" si="19"/>
        <v>0</v>
      </c>
      <c r="BL178" s="22" t="s">
        <v>212</v>
      </c>
      <c r="BM178" s="22" t="s">
        <v>796</v>
      </c>
    </row>
    <row r="179" spans="2:65" s="1" customFormat="1" ht="16.5" customHeight="1">
      <c r="B179" s="38"/>
      <c r="C179" s="180" t="s">
        <v>797</v>
      </c>
      <c r="D179" s="180" t="s">
        <v>139</v>
      </c>
      <c r="E179" s="181" t="s">
        <v>798</v>
      </c>
      <c r="F179" s="182" t="s">
        <v>799</v>
      </c>
      <c r="G179" s="183" t="s">
        <v>186</v>
      </c>
      <c r="H179" s="184">
        <v>7</v>
      </c>
      <c r="I179" s="185"/>
      <c r="J179" s="186">
        <f t="shared" si="10"/>
        <v>0</v>
      </c>
      <c r="K179" s="182" t="s">
        <v>574</v>
      </c>
      <c r="L179" s="58"/>
      <c r="M179" s="187" t="s">
        <v>24</v>
      </c>
      <c r="N179" s="188" t="s">
        <v>44</v>
      </c>
      <c r="O179" s="39"/>
      <c r="P179" s="189">
        <f t="shared" si="11"/>
        <v>0</v>
      </c>
      <c r="Q179" s="189">
        <v>0</v>
      </c>
      <c r="R179" s="189">
        <f t="shared" si="12"/>
        <v>0</v>
      </c>
      <c r="S179" s="189">
        <v>0</v>
      </c>
      <c r="T179" s="190">
        <f t="shared" si="13"/>
        <v>0</v>
      </c>
      <c r="AR179" s="22" t="s">
        <v>212</v>
      </c>
      <c r="AT179" s="22" t="s">
        <v>139</v>
      </c>
      <c r="AU179" s="22" t="s">
        <v>81</v>
      </c>
      <c r="AY179" s="22" t="s">
        <v>138</v>
      </c>
      <c r="BE179" s="191">
        <f t="shared" si="14"/>
        <v>0</v>
      </c>
      <c r="BF179" s="191">
        <f t="shared" si="15"/>
        <v>0</v>
      </c>
      <c r="BG179" s="191">
        <f t="shared" si="16"/>
        <v>0</v>
      </c>
      <c r="BH179" s="191">
        <f t="shared" si="17"/>
        <v>0</v>
      </c>
      <c r="BI179" s="191">
        <f t="shared" si="18"/>
        <v>0</v>
      </c>
      <c r="BJ179" s="22" t="s">
        <v>81</v>
      </c>
      <c r="BK179" s="191">
        <f t="shared" si="19"/>
        <v>0</v>
      </c>
      <c r="BL179" s="22" t="s">
        <v>212</v>
      </c>
      <c r="BM179" s="22" t="s">
        <v>800</v>
      </c>
    </row>
    <row r="180" spans="2:65" s="1" customFormat="1" ht="16.5" customHeight="1">
      <c r="B180" s="38"/>
      <c r="C180" s="180" t="s">
        <v>665</v>
      </c>
      <c r="D180" s="180" t="s">
        <v>139</v>
      </c>
      <c r="E180" s="181" t="s">
        <v>801</v>
      </c>
      <c r="F180" s="182" t="s">
        <v>802</v>
      </c>
      <c r="G180" s="183" t="s">
        <v>142</v>
      </c>
      <c r="H180" s="184">
        <v>36.6</v>
      </c>
      <c r="I180" s="185"/>
      <c r="J180" s="186">
        <f t="shared" si="10"/>
        <v>0</v>
      </c>
      <c r="K180" s="182" t="s">
        <v>574</v>
      </c>
      <c r="L180" s="58"/>
      <c r="M180" s="187" t="s">
        <v>24</v>
      </c>
      <c r="N180" s="188" t="s">
        <v>44</v>
      </c>
      <c r="O180" s="39"/>
      <c r="P180" s="189">
        <f t="shared" si="11"/>
        <v>0</v>
      </c>
      <c r="Q180" s="189">
        <v>0</v>
      </c>
      <c r="R180" s="189">
        <f t="shared" si="12"/>
        <v>0</v>
      </c>
      <c r="S180" s="189">
        <v>0</v>
      </c>
      <c r="T180" s="190">
        <f t="shared" si="13"/>
        <v>0</v>
      </c>
      <c r="AR180" s="22" t="s">
        <v>212</v>
      </c>
      <c r="AT180" s="22" t="s">
        <v>139</v>
      </c>
      <c r="AU180" s="22" t="s">
        <v>81</v>
      </c>
      <c r="AY180" s="22" t="s">
        <v>138</v>
      </c>
      <c r="BE180" s="191">
        <f t="shared" si="14"/>
        <v>0</v>
      </c>
      <c r="BF180" s="191">
        <f t="shared" si="15"/>
        <v>0</v>
      </c>
      <c r="BG180" s="191">
        <f t="shared" si="16"/>
        <v>0</v>
      </c>
      <c r="BH180" s="191">
        <f t="shared" si="17"/>
        <v>0</v>
      </c>
      <c r="BI180" s="191">
        <f t="shared" si="18"/>
        <v>0</v>
      </c>
      <c r="BJ180" s="22" t="s">
        <v>81</v>
      </c>
      <c r="BK180" s="191">
        <f t="shared" si="19"/>
        <v>0</v>
      </c>
      <c r="BL180" s="22" t="s">
        <v>212</v>
      </c>
      <c r="BM180" s="22" t="s">
        <v>803</v>
      </c>
    </row>
    <row r="181" spans="2:65" s="1" customFormat="1" ht="16.5" customHeight="1">
      <c r="B181" s="38"/>
      <c r="C181" s="180" t="s">
        <v>804</v>
      </c>
      <c r="D181" s="180" t="s">
        <v>139</v>
      </c>
      <c r="E181" s="181" t="s">
        <v>805</v>
      </c>
      <c r="F181" s="182" t="s">
        <v>806</v>
      </c>
      <c r="G181" s="183" t="s">
        <v>148</v>
      </c>
      <c r="H181" s="184">
        <v>1</v>
      </c>
      <c r="I181" s="185"/>
      <c r="J181" s="186">
        <f t="shared" si="10"/>
        <v>0</v>
      </c>
      <c r="K181" s="182" t="s">
        <v>574</v>
      </c>
      <c r="L181" s="58"/>
      <c r="M181" s="187" t="s">
        <v>24</v>
      </c>
      <c r="N181" s="188" t="s">
        <v>44</v>
      </c>
      <c r="O181" s="39"/>
      <c r="P181" s="189">
        <f t="shared" si="11"/>
        <v>0</v>
      </c>
      <c r="Q181" s="189">
        <v>0</v>
      </c>
      <c r="R181" s="189">
        <f t="shared" si="12"/>
        <v>0</v>
      </c>
      <c r="S181" s="189">
        <v>0</v>
      </c>
      <c r="T181" s="190">
        <f t="shared" si="13"/>
        <v>0</v>
      </c>
      <c r="AR181" s="22" t="s">
        <v>212</v>
      </c>
      <c r="AT181" s="22" t="s">
        <v>139</v>
      </c>
      <c r="AU181" s="22" t="s">
        <v>81</v>
      </c>
      <c r="AY181" s="22" t="s">
        <v>138</v>
      </c>
      <c r="BE181" s="191">
        <f t="shared" si="14"/>
        <v>0</v>
      </c>
      <c r="BF181" s="191">
        <f t="shared" si="15"/>
        <v>0</v>
      </c>
      <c r="BG181" s="191">
        <f t="shared" si="16"/>
        <v>0</v>
      </c>
      <c r="BH181" s="191">
        <f t="shared" si="17"/>
        <v>0</v>
      </c>
      <c r="BI181" s="191">
        <f t="shared" si="18"/>
        <v>0</v>
      </c>
      <c r="BJ181" s="22" t="s">
        <v>81</v>
      </c>
      <c r="BK181" s="191">
        <f t="shared" si="19"/>
        <v>0</v>
      </c>
      <c r="BL181" s="22" t="s">
        <v>212</v>
      </c>
      <c r="BM181" s="22" t="s">
        <v>807</v>
      </c>
    </row>
    <row r="182" spans="2:65" s="9" customFormat="1" ht="37.35" customHeight="1">
      <c r="B182" s="166"/>
      <c r="C182" s="167"/>
      <c r="D182" s="168" t="s">
        <v>72</v>
      </c>
      <c r="E182" s="169" t="s">
        <v>808</v>
      </c>
      <c r="F182" s="169" t="s">
        <v>809</v>
      </c>
      <c r="G182" s="167"/>
      <c r="H182" s="167"/>
      <c r="I182" s="170"/>
      <c r="J182" s="171">
        <f>BK182</f>
        <v>0</v>
      </c>
      <c r="K182" s="167"/>
      <c r="L182" s="172"/>
      <c r="M182" s="173"/>
      <c r="N182" s="174"/>
      <c r="O182" s="174"/>
      <c r="P182" s="175">
        <f>P183</f>
        <v>0</v>
      </c>
      <c r="Q182" s="174"/>
      <c r="R182" s="175">
        <f>R183</f>
        <v>0</v>
      </c>
      <c r="S182" s="174"/>
      <c r="T182" s="176">
        <f>T183</f>
        <v>0</v>
      </c>
      <c r="AR182" s="177" t="s">
        <v>83</v>
      </c>
      <c r="AT182" s="178" t="s">
        <v>72</v>
      </c>
      <c r="AU182" s="178" t="s">
        <v>73</v>
      </c>
      <c r="AY182" s="177" t="s">
        <v>138</v>
      </c>
      <c r="BK182" s="179">
        <f>BK183</f>
        <v>0</v>
      </c>
    </row>
    <row r="183" spans="2:65" s="1" customFormat="1" ht="16.5" customHeight="1">
      <c r="B183" s="38"/>
      <c r="C183" s="229" t="s">
        <v>668</v>
      </c>
      <c r="D183" s="229" t="s">
        <v>305</v>
      </c>
      <c r="E183" s="230" t="s">
        <v>810</v>
      </c>
      <c r="F183" s="231" t="s">
        <v>811</v>
      </c>
      <c r="G183" s="232" t="s">
        <v>186</v>
      </c>
      <c r="H183" s="233">
        <v>95</v>
      </c>
      <c r="I183" s="234"/>
      <c r="J183" s="235">
        <f>ROUND(I183*H183,2)</f>
        <v>0</v>
      </c>
      <c r="K183" s="231" t="s">
        <v>574</v>
      </c>
      <c r="L183" s="236"/>
      <c r="M183" s="237" t="s">
        <v>24</v>
      </c>
      <c r="N183" s="238" t="s">
        <v>44</v>
      </c>
      <c r="O183" s="39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22" t="s">
        <v>497</v>
      </c>
      <c r="AT183" s="22" t="s">
        <v>305</v>
      </c>
      <c r="AU183" s="22" t="s">
        <v>81</v>
      </c>
      <c r="AY183" s="22" t="s">
        <v>138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22" t="s">
        <v>81</v>
      </c>
      <c r="BK183" s="191">
        <f>ROUND(I183*H183,2)</f>
        <v>0</v>
      </c>
      <c r="BL183" s="22" t="s">
        <v>212</v>
      </c>
      <c r="BM183" s="22" t="s">
        <v>812</v>
      </c>
    </row>
    <row r="184" spans="2:65" s="9" customFormat="1" ht="37.35" customHeight="1">
      <c r="B184" s="166"/>
      <c r="C184" s="167"/>
      <c r="D184" s="168" t="s">
        <v>72</v>
      </c>
      <c r="E184" s="169" t="s">
        <v>813</v>
      </c>
      <c r="F184" s="169" t="s">
        <v>814</v>
      </c>
      <c r="G184" s="167"/>
      <c r="H184" s="167"/>
      <c r="I184" s="170"/>
      <c r="J184" s="171">
        <f>BK184</f>
        <v>0</v>
      </c>
      <c r="K184" s="167"/>
      <c r="L184" s="172"/>
      <c r="M184" s="173"/>
      <c r="N184" s="174"/>
      <c r="O184" s="174"/>
      <c r="P184" s="175">
        <f>SUM(P185:P192)</f>
        <v>0</v>
      </c>
      <c r="Q184" s="174"/>
      <c r="R184" s="175">
        <f>SUM(R185:R192)</f>
        <v>0</v>
      </c>
      <c r="S184" s="174"/>
      <c r="T184" s="176">
        <f>SUM(T185:T192)</f>
        <v>0</v>
      </c>
      <c r="AR184" s="177" t="s">
        <v>83</v>
      </c>
      <c r="AT184" s="178" t="s">
        <v>72</v>
      </c>
      <c r="AU184" s="178" t="s">
        <v>73</v>
      </c>
      <c r="AY184" s="177" t="s">
        <v>138</v>
      </c>
      <c r="BK184" s="179">
        <f>SUM(BK185:BK192)</f>
        <v>0</v>
      </c>
    </row>
    <row r="185" spans="2:65" s="1" customFormat="1" ht="16.5" customHeight="1">
      <c r="B185" s="38"/>
      <c r="C185" s="180" t="s">
        <v>815</v>
      </c>
      <c r="D185" s="180" t="s">
        <v>139</v>
      </c>
      <c r="E185" s="181" t="s">
        <v>745</v>
      </c>
      <c r="F185" s="182" t="s">
        <v>746</v>
      </c>
      <c r="G185" s="183" t="s">
        <v>192</v>
      </c>
      <c r="H185" s="184">
        <v>0.5</v>
      </c>
      <c r="I185" s="185"/>
      <c r="J185" s="186">
        <f t="shared" ref="J185:J192" si="20">ROUND(I185*H185,2)</f>
        <v>0</v>
      </c>
      <c r="K185" s="182" t="s">
        <v>574</v>
      </c>
      <c r="L185" s="58"/>
      <c r="M185" s="187" t="s">
        <v>24</v>
      </c>
      <c r="N185" s="188" t="s">
        <v>44</v>
      </c>
      <c r="O185" s="39"/>
      <c r="P185" s="189">
        <f t="shared" ref="P185:P192" si="21">O185*H185</f>
        <v>0</v>
      </c>
      <c r="Q185" s="189">
        <v>0</v>
      </c>
      <c r="R185" s="189">
        <f t="shared" ref="R185:R192" si="22">Q185*H185</f>
        <v>0</v>
      </c>
      <c r="S185" s="189">
        <v>0</v>
      </c>
      <c r="T185" s="190">
        <f t="shared" ref="T185:T192" si="23">S185*H185</f>
        <v>0</v>
      </c>
      <c r="AR185" s="22" t="s">
        <v>212</v>
      </c>
      <c r="AT185" s="22" t="s">
        <v>139</v>
      </c>
      <c r="AU185" s="22" t="s">
        <v>81</v>
      </c>
      <c r="AY185" s="22" t="s">
        <v>138</v>
      </c>
      <c r="BE185" s="191">
        <f t="shared" ref="BE185:BE192" si="24">IF(N185="základní",J185,0)</f>
        <v>0</v>
      </c>
      <c r="BF185" s="191">
        <f t="shared" ref="BF185:BF192" si="25">IF(N185="snížená",J185,0)</f>
        <v>0</v>
      </c>
      <c r="BG185" s="191">
        <f t="shared" ref="BG185:BG192" si="26">IF(N185="zákl. přenesená",J185,0)</f>
        <v>0</v>
      </c>
      <c r="BH185" s="191">
        <f t="shared" ref="BH185:BH192" si="27">IF(N185="sníž. přenesená",J185,0)</f>
        <v>0</v>
      </c>
      <c r="BI185" s="191">
        <f t="shared" ref="BI185:BI192" si="28">IF(N185="nulová",J185,0)</f>
        <v>0</v>
      </c>
      <c r="BJ185" s="22" t="s">
        <v>81</v>
      </c>
      <c r="BK185" s="191">
        <f t="shared" ref="BK185:BK192" si="29">ROUND(I185*H185,2)</f>
        <v>0</v>
      </c>
      <c r="BL185" s="22" t="s">
        <v>212</v>
      </c>
      <c r="BM185" s="22" t="s">
        <v>816</v>
      </c>
    </row>
    <row r="186" spans="2:65" s="1" customFormat="1" ht="16.5" customHeight="1">
      <c r="B186" s="38"/>
      <c r="C186" s="180" t="s">
        <v>674</v>
      </c>
      <c r="D186" s="180" t="s">
        <v>139</v>
      </c>
      <c r="E186" s="181" t="s">
        <v>817</v>
      </c>
      <c r="F186" s="182" t="s">
        <v>818</v>
      </c>
      <c r="G186" s="183" t="s">
        <v>192</v>
      </c>
      <c r="H186" s="184">
        <v>0.2</v>
      </c>
      <c r="I186" s="185"/>
      <c r="J186" s="186">
        <f t="shared" si="20"/>
        <v>0</v>
      </c>
      <c r="K186" s="182" t="s">
        <v>574</v>
      </c>
      <c r="L186" s="58"/>
      <c r="M186" s="187" t="s">
        <v>24</v>
      </c>
      <c r="N186" s="188" t="s">
        <v>44</v>
      </c>
      <c r="O186" s="39"/>
      <c r="P186" s="189">
        <f t="shared" si="21"/>
        <v>0</v>
      </c>
      <c r="Q186" s="189">
        <v>0</v>
      </c>
      <c r="R186" s="189">
        <f t="shared" si="22"/>
        <v>0</v>
      </c>
      <c r="S186" s="189">
        <v>0</v>
      </c>
      <c r="T186" s="190">
        <f t="shared" si="23"/>
        <v>0</v>
      </c>
      <c r="AR186" s="22" t="s">
        <v>212</v>
      </c>
      <c r="AT186" s="22" t="s">
        <v>139</v>
      </c>
      <c r="AU186" s="22" t="s">
        <v>81</v>
      </c>
      <c r="AY186" s="22" t="s">
        <v>138</v>
      </c>
      <c r="BE186" s="191">
        <f t="shared" si="24"/>
        <v>0</v>
      </c>
      <c r="BF186" s="191">
        <f t="shared" si="25"/>
        <v>0</v>
      </c>
      <c r="BG186" s="191">
        <f t="shared" si="26"/>
        <v>0</v>
      </c>
      <c r="BH186" s="191">
        <f t="shared" si="27"/>
        <v>0</v>
      </c>
      <c r="BI186" s="191">
        <f t="shared" si="28"/>
        <v>0</v>
      </c>
      <c r="BJ186" s="22" t="s">
        <v>81</v>
      </c>
      <c r="BK186" s="191">
        <f t="shared" si="29"/>
        <v>0</v>
      </c>
      <c r="BL186" s="22" t="s">
        <v>212</v>
      </c>
      <c r="BM186" s="22" t="s">
        <v>819</v>
      </c>
    </row>
    <row r="187" spans="2:65" s="1" customFormat="1" ht="16.5" customHeight="1">
      <c r="B187" s="38"/>
      <c r="C187" s="180" t="s">
        <v>820</v>
      </c>
      <c r="D187" s="180" t="s">
        <v>139</v>
      </c>
      <c r="E187" s="181" t="s">
        <v>821</v>
      </c>
      <c r="F187" s="182" t="s">
        <v>757</v>
      </c>
      <c r="G187" s="183" t="s">
        <v>192</v>
      </c>
      <c r="H187" s="184">
        <v>0.8</v>
      </c>
      <c r="I187" s="185"/>
      <c r="J187" s="186">
        <f t="shared" si="20"/>
        <v>0</v>
      </c>
      <c r="K187" s="182" t="s">
        <v>574</v>
      </c>
      <c r="L187" s="58"/>
      <c r="M187" s="187" t="s">
        <v>24</v>
      </c>
      <c r="N187" s="188" t="s">
        <v>44</v>
      </c>
      <c r="O187" s="39"/>
      <c r="P187" s="189">
        <f t="shared" si="21"/>
        <v>0</v>
      </c>
      <c r="Q187" s="189">
        <v>0</v>
      </c>
      <c r="R187" s="189">
        <f t="shared" si="22"/>
        <v>0</v>
      </c>
      <c r="S187" s="189">
        <v>0</v>
      </c>
      <c r="T187" s="190">
        <f t="shared" si="23"/>
        <v>0</v>
      </c>
      <c r="AR187" s="22" t="s">
        <v>212</v>
      </c>
      <c r="AT187" s="22" t="s">
        <v>139</v>
      </c>
      <c r="AU187" s="22" t="s">
        <v>81</v>
      </c>
      <c r="AY187" s="22" t="s">
        <v>138</v>
      </c>
      <c r="BE187" s="191">
        <f t="shared" si="24"/>
        <v>0</v>
      </c>
      <c r="BF187" s="191">
        <f t="shared" si="25"/>
        <v>0</v>
      </c>
      <c r="BG187" s="191">
        <f t="shared" si="26"/>
        <v>0</v>
      </c>
      <c r="BH187" s="191">
        <f t="shared" si="27"/>
        <v>0</v>
      </c>
      <c r="BI187" s="191">
        <f t="shared" si="28"/>
        <v>0</v>
      </c>
      <c r="BJ187" s="22" t="s">
        <v>81</v>
      </c>
      <c r="BK187" s="191">
        <f t="shared" si="29"/>
        <v>0</v>
      </c>
      <c r="BL187" s="22" t="s">
        <v>212</v>
      </c>
      <c r="BM187" s="22" t="s">
        <v>822</v>
      </c>
    </row>
    <row r="188" spans="2:65" s="1" customFormat="1" ht="16.5" customHeight="1">
      <c r="B188" s="38"/>
      <c r="C188" s="180" t="s">
        <v>677</v>
      </c>
      <c r="D188" s="180" t="s">
        <v>139</v>
      </c>
      <c r="E188" s="181" t="s">
        <v>823</v>
      </c>
      <c r="F188" s="182" t="s">
        <v>824</v>
      </c>
      <c r="G188" s="183" t="s">
        <v>192</v>
      </c>
      <c r="H188" s="184">
        <v>0.2</v>
      </c>
      <c r="I188" s="185"/>
      <c r="J188" s="186">
        <f t="shared" si="20"/>
        <v>0</v>
      </c>
      <c r="K188" s="182" t="s">
        <v>574</v>
      </c>
      <c r="L188" s="58"/>
      <c r="M188" s="187" t="s">
        <v>24</v>
      </c>
      <c r="N188" s="188" t="s">
        <v>44</v>
      </c>
      <c r="O188" s="39"/>
      <c r="P188" s="189">
        <f t="shared" si="21"/>
        <v>0</v>
      </c>
      <c r="Q188" s="189">
        <v>0</v>
      </c>
      <c r="R188" s="189">
        <f t="shared" si="22"/>
        <v>0</v>
      </c>
      <c r="S188" s="189">
        <v>0</v>
      </c>
      <c r="T188" s="190">
        <f t="shared" si="23"/>
        <v>0</v>
      </c>
      <c r="AR188" s="22" t="s">
        <v>212</v>
      </c>
      <c r="AT188" s="22" t="s">
        <v>139</v>
      </c>
      <c r="AU188" s="22" t="s">
        <v>81</v>
      </c>
      <c r="AY188" s="22" t="s">
        <v>138</v>
      </c>
      <c r="BE188" s="191">
        <f t="shared" si="24"/>
        <v>0</v>
      </c>
      <c r="BF188" s="191">
        <f t="shared" si="25"/>
        <v>0</v>
      </c>
      <c r="BG188" s="191">
        <f t="shared" si="26"/>
        <v>0</v>
      </c>
      <c r="BH188" s="191">
        <f t="shared" si="27"/>
        <v>0</v>
      </c>
      <c r="BI188" s="191">
        <f t="shared" si="28"/>
        <v>0</v>
      </c>
      <c r="BJ188" s="22" t="s">
        <v>81</v>
      </c>
      <c r="BK188" s="191">
        <f t="shared" si="29"/>
        <v>0</v>
      </c>
      <c r="BL188" s="22" t="s">
        <v>212</v>
      </c>
      <c r="BM188" s="22" t="s">
        <v>825</v>
      </c>
    </row>
    <row r="189" spans="2:65" s="1" customFormat="1" ht="16.5" customHeight="1">
      <c r="B189" s="38"/>
      <c r="C189" s="180" t="s">
        <v>826</v>
      </c>
      <c r="D189" s="180" t="s">
        <v>139</v>
      </c>
      <c r="E189" s="181" t="s">
        <v>827</v>
      </c>
      <c r="F189" s="182" t="s">
        <v>828</v>
      </c>
      <c r="G189" s="183" t="s">
        <v>192</v>
      </c>
      <c r="H189" s="184">
        <v>0.2</v>
      </c>
      <c r="I189" s="185"/>
      <c r="J189" s="186">
        <f t="shared" si="20"/>
        <v>0</v>
      </c>
      <c r="K189" s="182" t="s">
        <v>574</v>
      </c>
      <c r="L189" s="58"/>
      <c r="M189" s="187" t="s">
        <v>24</v>
      </c>
      <c r="N189" s="188" t="s">
        <v>44</v>
      </c>
      <c r="O189" s="39"/>
      <c r="P189" s="189">
        <f t="shared" si="21"/>
        <v>0</v>
      </c>
      <c r="Q189" s="189">
        <v>0</v>
      </c>
      <c r="R189" s="189">
        <f t="shared" si="22"/>
        <v>0</v>
      </c>
      <c r="S189" s="189">
        <v>0</v>
      </c>
      <c r="T189" s="190">
        <f t="shared" si="23"/>
        <v>0</v>
      </c>
      <c r="AR189" s="22" t="s">
        <v>212</v>
      </c>
      <c r="AT189" s="22" t="s">
        <v>139</v>
      </c>
      <c r="AU189" s="22" t="s">
        <v>81</v>
      </c>
      <c r="AY189" s="22" t="s">
        <v>138</v>
      </c>
      <c r="BE189" s="191">
        <f t="shared" si="24"/>
        <v>0</v>
      </c>
      <c r="BF189" s="191">
        <f t="shared" si="25"/>
        <v>0</v>
      </c>
      <c r="BG189" s="191">
        <f t="shared" si="26"/>
        <v>0</v>
      </c>
      <c r="BH189" s="191">
        <f t="shared" si="27"/>
        <v>0</v>
      </c>
      <c r="BI189" s="191">
        <f t="shared" si="28"/>
        <v>0</v>
      </c>
      <c r="BJ189" s="22" t="s">
        <v>81</v>
      </c>
      <c r="BK189" s="191">
        <f t="shared" si="29"/>
        <v>0</v>
      </c>
      <c r="BL189" s="22" t="s">
        <v>212</v>
      </c>
      <c r="BM189" s="22" t="s">
        <v>829</v>
      </c>
    </row>
    <row r="190" spans="2:65" s="1" customFormat="1" ht="16.5" customHeight="1">
      <c r="B190" s="38"/>
      <c r="C190" s="180" t="s">
        <v>680</v>
      </c>
      <c r="D190" s="180" t="s">
        <v>139</v>
      </c>
      <c r="E190" s="181" t="s">
        <v>780</v>
      </c>
      <c r="F190" s="182" t="s">
        <v>781</v>
      </c>
      <c r="G190" s="183" t="s">
        <v>192</v>
      </c>
      <c r="H190" s="184">
        <v>0.8</v>
      </c>
      <c r="I190" s="185"/>
      <c r="J190" s="186">
        <f t="shared" si="20"/>
        <v>0</v>
      </c>
      <c r="K190" s="182" t="s">
        <v>574</v>
      </c>
      <c r="L190" s="58"/>
      <c r="M190" s="187" t="s">
        <v>24</v>
      </c>
      <c r="N190" s="188" t="s">
        <v>44</v>
      </c>
      <c r="O190" s="39"/>
      <c r="P190" s="189">
        <f t="shared" si="21"/>
        <v>0</v>
      </c>
      <c r="Q190" s="189">
        <v>0</v>
      </c>
      <c r="R190" s="189">
        <f t="shared" si="22"/>
        <v>0</v>
      </c>
      <c r="S190" s="189">
        <v>0</v>
      </c>
      <c r="T190" s="190">
        <f t="shared" si="23"/>
        <v>0</v>
      </c>
      <c r="AR190" s="22" t="s">
        <v>212</v>
      </c>
      <c r="AT190" s="22" t="s">
        <v>139</v>
      </c>
      <c r="AU190" s="22" t="s">
        <v>81</v>
      </c>
      <c r="AY190" s="22" t="s">
        <v>138</v>
      </c>
      <c r="BE190" s="191">
        <f t="shared" si="24"/>
        <v>0</v>
      </c>
      <c r="BF190" s="191">
        <f t="shared" si="25"/>
        <v>0</v>
      </c>
      <c r="BG190" s="191">
        <f t="shared" si="26"/>
        <v>0</v>
      </c>
      <c r="BH190" s="191">
        <f t="shared" si="27"/>
        <v>0</v>
      </c>
      <c r="BI190" s="191">
        <f t="shared" si="28"/>
        <v>0</v>
      </c>
      <c r="BJ190" s="22" t="s">
        <v>81</v>
      </c>
      <c r="BK190" s="191">
        <f t="shared" si="29"/>
        <v>0</v>
      </c>
      <c r="BL190" s="22" t="s">
        <v>212</v>
      </c>
      <c r="BM190" s="22" t="s">
        <v>830</v>
      </c>
    </row>
    <row r="191" spans="2:65" s="1" customFormat="1" ht="16.5" customHeight="1">
      <c r="B191" s="38"/>
      <c r="C191" s="180" t="s">
        <v>831</v>
      </c>
      <c r="D191" s="180" t="s">
        <v>139</v>
      </c>
      <c r="E191" s="181" t="s">
        <v>801</v>
      </c>
      <c r="F191" s="182" t="s">
        <v>802</v>
      </c>
      <c r="G191" s="183" t="s">
        <v>142</v>
      </c>
      <c r="H191" s="184">
        <v>1</v>
      </c>
      <c r="I191" s="185"/>
      <c r="J191" s="186">
        <f t="shared" si="20"/>
        <v>0</v>
      </c>
      <c r="K191" s="182" t="s">
        <v>574</v>
      </c>
      <c r="L191" s="58"/>
      <c r="M191" s="187" t="s">
        <v>24</v>
      </c>
      <c r="N191" s="188" t="s">
        <v>44</v>
      </c>
      <c r="O191" s="39"/>
      <c r="P191" s="189">
        <f t="shared" si="21"/>
        <v>0</v>
      </c>
      <c r="Q191" s="189">
        <v>0</v>
      </c>
      <c r="R191" s="189">
        <f t="shared" si="22"/>
        <v>0</v>
      </c>
      <c r="S191" s="189">
        <v>0</v>
      </c>
      <c r="T191" s="190">
        <f t="shared" si="23"/>
        <v>0</v>
      </c>
      <c r="AR191" s="22" t="s">
        <v>212</v>
      </c>
      <c r="AT191" s="22" t="s">
        <v>139</v>
      </c>
      <c r="AU191" s="22" t="s">
        <v>81</v>
      </c>
      <c r="AY191" s="22" t="s">
        <v>138</v>
      </c>
      <c r="BE191" s="191">
        <f t="shared" si="24"/>
        <v>0</v>
      </c>
      <c r="BF191" s="191">
        <f t="shared" si="25"/>
        <v>0</v>
      </c>
      <c r="BG191" s="191">
        <f t="shared" si="26"/>
        <v>0</v>
      </c>
      <c r="BH191" s="191">
        <f t="shared" si="27"/>
        <v>0</v>
      </c>
      <c r="BI191" s="191">
        <f t="shared" si="28"/>
        <v>0</v>
      </c>
      <c r="BJ191" s="22" t="s">
        <v>81</v>
      </c>
      <c r="BK191" s="191">
        <f t="shared" si="29"/>
        <v>0</v>
      </c>
      <c r="BL191" s="22" t="s">
        <v>212</v>
      </c>
      <c r="BM191" s="22" t="s">
        <v>832</v>
      </c>
    </row>
    <row r="192" spans="2:65" s="1" customFormat="1" ht="16.5" customHeight="1">
      <c r="B192" s="38"/>
      <c r="C192" s="180" t="s">
        <v>683</v>
      </c>
      <c r="D192" s="180" t="s">
        <v>139</v>
      </c>
      <c r="E192" s="181" t="s">
        <v>833</v>
      </c>
      <c r="F192" s="182" t="s">
        <v>834</v>
      </c>
      <c r="G192" s="183" t="s">
        <v>148</v>
      </c>
      <c r="H192" s="184">
        <v>1</v>
      </c>
      <c r="I192" s="185"/>
      <c r="J192" s="186">
        <f t="shared" si="20"/>
        <v>0</v>
      </c>
      <c r="K192" s="182" t="s">
        <v>574</v>
      </c>
      <c r="L192" s="58"/>
      <c r="M192" s="187" t="s">
        <v>24</v>
      </c>
      <c r="N192" s="188" t="s">
        <v>44</v>
      </c>
      <c r="O192" s="39"/>
      <c r="P192" s="189">
        <f t="shared" si="21"/>
        <v>0</v>
      </c>
      <c r="Q192" s="189">
        <v>0</v>
      </c>
      <c r="R192" s="189">
        <f t="shared" si="22"/>
        <v>0</v>
      </c>
      <c r="S192" s="189">
        <v>0</v>
      </c>
      <c r="T192" s="190">
        <f t="shared" si="23"/>
        <v>0</v>
      </c>
      <c r="AR192" s="22" t="s">
        <v>212</v>
      </c>
      <c r="AT192" s="22" t="s">
        <v>139</v>
      </c>
      <c r="AU192" s="22" t="s">
        <v>81</v>
      </c>
      <c r="AY192" s="22" t="s">
        <v>138</v>
      </c>
      <c r="BE192" s="191">
        <f t="shared" si="24"/>
        <v>0</v>
      </c>
      <c r="BF192" s="191">
        <f t="shared" si="25"/>
        <v>0</v>
      </c>
      <c r="BG192" s="191">
        <f t="shared" si="26"/>
        <v>0</v>
      </c>
      <c r="BH192" s="191">
        <f t="shared" si="27"/>
        <v>0</v>
      </c>
      <c r="BI192" s="191">
        <f t="shared" si="28"/>
        <v>0</v>
      </c>
      <c r="BJ192" s="22" t="s">
        <v>81</v>
      </c>
      <c r="BK192" s="191">
        <f t="shared" si="29"/>
        <v>0</v>
      </c>
      <c r="BL192" s="22" t="s">
        <v>212</v>
      </c>
      <c r="BM192" s="22" t="s">
        <v>835</v>
      </c>
    </row>
    <row r="193" spans="2:65" s="9" customFormat="1" ht="37.35" customHeight="1">
      <c r="B193" s="166"/>
      <c r="C193" s="167"/>
      <c r="D193" s="168" t="s">
        <v>72</v>
      </c>
      <c r="E193" s="169" t="s">
        <v>836</v>
      </c>
      <c r="F193" s="169" t="s">
        <v>837</v>
      </c>
      <c r="G193" s="167"/>
      <c r="H193" s="167"/>
      <c r="I193" s="170"/>
      <c r="J193" s="171">
        <f>BK193</f>
        <v>0</v>
      </c>
      <c r="K193" s="167"/>
      <c r="L193" s="172"/>
      <c r="M193" s="173"/>
      <c r="N193" s="174"/>
      <c r="O193" s="174"/>
      <c r="P193" s="175">
        <f>SUM(P194:P198)</f>
        <v>0</v>
      </c>
      <c r="Q193" s="174"/>
      <c r="R193" s="175">
        <f>SUM(R194:R198)</f>
        <v>0</v>
      </c>
      <c r="S193" s="174"/>
      <c r="T193" s="176">
        <f>SUM(T194:T198)</f>
        <v>0</v>
      </c>
      <c r="AR193" s="177" t="s">
        <v>83</v>
      </c>
      <c r="AT193" s="178" t="s">
        <v>72</v>
      </c>
      <c r="AU193" s="178" t="s">
        <v>73</v>
      </c>
      <c r="AY193" s="177" t="s">
        <v>138</v>
      </c>
      <c r="BK193" s="179">
        <f>SUM(BK194:BK198)</f>
        <v>0</v>
      </c>
    </row>
    <row r="194" spans="2:65" s="1" customFormat="1" ht="16.5" customHeight="1">
      <c r="B194" s="38"/>
      <c r="C194" s="180" t="s">
        <v>838</v>
      </c>
      <c r="D194" s="180" t="s">
        <v>139</v>
      </c>
      <c r="E194" s="181" t="s">
        <v>839</v>
      </c>
      <c r="F194" s="182" t="s">
        <v>840</v>
      </c>
      <c r="G194" s="183" t="s">
        <v>573</v>
      </c>
      <c r="H194" s="184">
        <v>16</v>
      </c>
      <c r="I194" s="185"/>
      <c r="J194" s="186">
        <f>ROUND(I194*H194,2)</f>
        <v>0</v>
      </c>
      <c r="K194" s="182" t="s">
        <v>574</v>
      </c>
      <c r="L194" s="58"/>
      <c r="M194" s="187" t="s">
        <v>24</v>
      </c>
      <c r="N194" s="188" t="s">
        <v>44</v>
      </c>
      <c r="O194" s="39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22" t="s">
        <v>212</v>
      </c>
      <c r="AT194" s="22" t="s">
        <v>139</v>
      </c>
      <c r="AU194" s="22" t="s">
        <v>81</v>
      </c>
      <c r="AY194" s="22" t="s">
        <v>138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22" t="s">
        <v>81</v>
      </c>
      <c r="BK194" s="191">
        <f>ROUND(I194*H194,2)</f>
        <v>0</v>
      </c>
      <c r="BL194" s="22" t="s">
        <v>212</v>
      </c>
      <c r="BM194" s="22" t="s">
        <v>841</v>
      </c>
    </row>
    <row r="195" spans="2:65" s="1" customFormat="1" ht="16.5" customHeight="1">
      <c r="B195" s="38"/>
      <c r="C195" s="180" t="s">
        <v>688</v>
      </c>
      <c r="D195" s="180" t="s">
        <v>139</v>
      </c>
      <c r="E195" s="181" t="s">
        <v>842</v>
      </c>
      <c r="F195" s="182" t="s">
        <v>843</v>
      </c>
      <c r="G195" s="183" t="s">
        <v>573</v>
      </c>
      <c r="H195" s="184">
        <v>6</v>
      </c>
      <c r="I195" s="185"/>
      <c r="J195" s="186">
        <f>ROUND(I195*H195,2)</f>
        <v>0</v>
      </c>
      <c r="K195" s="182" t="s">
        <v>574</v>
      </c>
      <c r="L195" s="58"/>
      <c r="M195" s="187" t="s">
        <v>24</v>
      </c>
      <c r="N195" s="188" t="s">
        <v>44</v>
      </c>
      <c r="O195" s="39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22" t="s">
        <v>212</v>
      </c>
      <c r="AT195" s="22" t="s">
        <v>139</v>
      </c>
      <c r="AU195" s="22" t="s">
        <v>81</v>
      </c>
      <c r="AY195" s="22" t="s">
        <v>138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22" t="s">
        <v>81</v>
      </c>
      <c r="BK195" s="191">
        <f>ROUND(I195*H195,2)</f>
        <v>0</v>
      </c>
      <c r="BL195" s="22" t="s">
        <v>212</v>
      </c>
      <c r="BM195" s="22" t="s">
        <v>844</v>
      </c>
    </row>
    <row r="196" spans="2:65" s="1" customFormat="1" ht="16.5" customHeight="1">
      <c r="B196" s="38"/>
      <c r="C196" s="180" t="s">
        <v>845</v>
      </c>
      <c r="D196" s="180" t="s">
        <v>139</v>
      </c>
      <c r="E196" s="181" t="s">
        <v>846</v>
      </c>
      <c r="F196" s="182" t="s">
        <v>847</v>
      </c>
      <c r="G196" s="183" t="s">
        <v>573</v>
      </c>
      <c r="H196" s="184">
        <v>10</v>
      </c>
      <c r="I196" s="185"/>
      <c r="J196" s="186">
        <f>ROUND(I196*H196,2)</f>
        <v>0</v>
      </c>
      <c r="K196" s="182" t="s">
        <v>574</v>
      </c>
      <c r="L196" s="58"/>
      <c r="M196" s="187" t="s">
        <v>24</v>
      </c>
      <c r="N196" s="188" t="s">
        <v>44</v>
      </c>
      <c r="O196" s="39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22" t="s">
        <v>212</v>
      </c>
      <c r="AT196" s="22" t="s">
        <v>139</v>
      </c>
      <c r="AU196" s="22" t="s">
        <v>81</v>
      </c>
      <c r="AY196" s="22" t="s">
        <v>138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22" t="s">
        <v>81</v>
      </c>
      <c r="BK196" s="191">
        <f>ROUND(I196*H196,2)</f>
        <v>0</v>
      </c>
      <c r="BL196" s="22" t="s">
        <v>212</v>
      </c>
      <c r="BM196" s="22" t="s">
        <v>848</v>
      </c>
    </row>
    <row r="197" spans="2:65" s="1" customFormat="1" ht="16.5" customHeight="1">
      <c r="B197" s="38"/>
      <c r="C197" s="180" t="s">
        <v>693</v>
      </c>
      <c r="D197" s="180" t="s">
        <v>139</v>
      </c>
      <c r="E197" s="181" t="s">
        <v>849</v>
      </c>
      <c r="F197" s="182" t="s">
        <v>850</v>
      </c>
      <c r="G197" s="183" t="s">
        <v>573</v>
      </c>
      <c r="H197" s="184">
        <v>10</v>
      </c>
      <c r="I197" s="185"/>
      <c r="J197" s="186">
        <f>ROUND(I197*H197,2)</f>
        <v>0</v>
      </c>
      <c r="K197" s="182" t="s">
        <v>574</v>
      </c>
      <c r="L197" s="58"/>
      <c r="M197" s="187" t="s">
        <v>24</v>
      </c>
      <c r="N197" s="188" t="s">
        <v>44</v>
      </c>
      <c r="O197" s="39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22" t="s">
        <v>212</v>
      </c>
      <c r="AT197" s="22" t="s">
        <v>139</v>
      </c>
      <c r="AU197" s="22" t="s">
        <v>81</v>
      </c>
      <c r="AY197" s="22" t="s">
        <v>138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22" t="s">
        <v>81</v>
      </c>
      <c r="BK197" s="191">
        <f>ROUND(I197*H197,2)</f>
        <v>0</v>
      </c>
      <c r="BL197" s="22" t="s">
        <v>212</v>
      </c>
      <c r="BM197" s="22" t="s">
        <v>851</v>
      </c>
    </row>
    <row r="198" spans="2:65" s="1" customFormat="1" ht="16.5" customHeight="1">
      <c r="B198" s="38"/>
      <c r="C198" s="180" t="s">
        <v>852</v>
      </c>
      <c r="D198" s="180" t="s">
        <v>139</v>
      </c>
      <c r="E198" s="181" t="s">
        <v>853</v>
      </c>
      <c r="F198" s="182" t="s">
        <v>854</v>
      </c>
      <c r="G198" s="183" t="s">
        <v>573</v>
      </c>
      <c r="H198" s="184">
        <v>2</v>
      </c>
      <c r="I198" s="185"/>
      <c r="J198" s="186">
        <f>ROUND(I198*H198,2)</f>
        <v>0</v>
      </c>
      <c r="K198" s="182" t="s">
        <v>574</v>
      </c>
      <c r="L198" s="58"/>
      <c r="M198" s="187" t="s">
        <v>24</v>
      </c>
      <c r="N198" s="188" t="s">
        <v>44</v>
      </c>
      <c r="O198" s="39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22" t="s">
        <v>212</v>
      </c>
      <c r="AT198" s="22" t="s">
        <v>139</v>
      </c>
      <c r="AU198" s="22" t="s">
        <v>81</v>
      </c>
      <c r="AY198" s="22" t="s">
        <v>138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22" t="s">
        <v>81</v>
      </c>
      <c r="BK198" s="191">
        <f>ROUND(I198*H198,2)</f>
        <v>0</v>
      </c>
      <c r="BL198" s="22" t="s">
        <v>212</v>
      </c>
      <c r="BM198" s="22" t="s">
        <v>855</v>
      </c>
    </row>
    <row r="199" spans="2:65" s="9" customFormat="1" ht="37.35" customHeight="1">
      <c r="B199" s="166"/>
      <c r="C199" s="167"/>
      <c r="D199" s="168" t="s">
        <v>72</v>
      </c>
      <c r="E199" s="169" t="s">
        <v>856</v>
      </c>
      <c r="F199" s="169" t="s">
        <v>857</v>
      </c>
      <c r="G199" s="167"/>
      <c r="H199" s="167"/>
      <c r="I199" s="170"/>
      <c r="J199" s="171">
        <f>BK199</f>
        <v>0</v>
      </c>
      <c r="K199" s="167"/>
      <c r="L199" s="172"/>
      <c r="M199" s="173"/>
      <c r="N199" s="174"/>
      <c r="O199" s="174"/>
      <c r="P199" s="175">
        <f>P200</f>
        <v>0</v>
      </c>
      <c r="Q199" s="174"/>
      <c r="R199" s="175">
        <f>R200</f>
        <v>0</v>
      </c>
      <c r="S199" s="174"/>
      <c r="T199" s="176">
        <f>T200</f>
        <v>0</v>
      </c>
      <c r="AR199" s="177" t="s">
        <v>83</v>
      </c>
      <c r="AT199" s="178" t="s">
        <v>72</v>
      </c>
      <c r="AU199" s="178" t="s">
        <v>73</v>
      </c>
      <c r="AY199" s="177" t="s">
        <v>138</v>
      </c>
      <c r="BK199" s="179">
        <f>BK200</f>
        <v>0</v>
      </c>
    </row>
    <row r="200" spans="2:65" s="1" customFormat="1" ht="16.5" customHeight="1">
      <c r="B200" s="38"/>
      <c r="C200" s="180" t="s">
        <v>696</v>
      </c>
      <c r="D200" s="180" t="s">
        <v>139</v>
      </c>
      <c r="E200" s="181" t="s">
        <v>858</v>
      </c>
      <c r="F200" s="182" t="s">
        <v>859</v>
      </c>
      <c r="G200" s="183" t="s">
        <v>148</v>
      </c>
      <c r="H200" s="184">
        <v>1</v>
      </c>
      <c r="I200" s="185"/>
      <c r="J200" s="186">
        <f>ROUND(I200*H200,2)</f>
        <v>0</v>
      </c>
      <c r="K200" s="182" t="s">
        <v>574</v>
      </c>
      <c r="L200" s="58"/>
      <c r="M200" s="187" t="s">
        <v>24</v>
      </c>
      <c r="N200" s="188" t="s">
        <v>44</v>
      </c>
      <c r="O200" s="39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22" t="s">
        <v>212</v>
      </c>
      <c r="AT200" s="22" t="s">
        <v>139</v>
      </c>
      <c r="AU200" s="22" t="s">
        <v>81</v>
      </c>
      <c r="AY200" s="22" t="s">
        <v>138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22" t="s">
        <v>81</v>
      </c>
      <c r="BK200" s="191">
        <f>ROUND(I200*H200,2)</f>
        <v>0</v>
      </c>
      <c r="BL200" s="22" t="s">
        <v>212</v>
      </c>
      <c r="BM200" s="22" t="s">
        <v>860</v>
      </c>
    </row>
    <row r="201" spans="2:65" s="9" customFormat="1" ht="37.35" customHeight="1">
      <c r="B201" s="166"/>
      <c r="C201" s="167"/>
      <c r="D201" s="168" t="s">
        <v>72</v>
      </c>
      <c r="E201" s="169" t="s">
        <v>836</v>
      </c>
      <c r="F201" s="169" t="s">
        <v>837</v>
      </c>
      <c r="G201" s="167"/>
      <c r="H201" s="167"/>
      <c r="I201" s="170"/>
      <c r="J201" s="171">
        <f>BK201</f>
        <v>0</v>
      </c>
      <c r="K201" s="167"/>
      <c r="L201" s="172"/>
      <c r="M201" s="173"/>
      <c r="N201" s="174"/>
      <c r="O201" s="174"/>
      <c r="P201" s="175">
        <f>SUM(P202:P205)</f>
        <v>0</v>
      </c>
      <c r="Q201" s="174"/>
      <c r="R201" s="175">
        <f>SUM(R202:R205)</f>
        <v>0</v>
      </c>
      <c r="S201" s="174"/>
      <c r="T201" s="176">
        <f>SUM(T202:T205)</f>
        <v>0</v>
      </c>
      <c r="AR201" s="177" t="s">
        <v>83</v>
      </c>
      <c r="AT201" s="178" t="s">
        <v>72</v>
      </c>
      <c r="AU201" s="178" t="s">
        <v>73</v>
      </c>
      <c r="AY201" s="177" t="s">
        <v>138</v>
      </c>
      <c r="BK201" s="179">
        <f>SUM(BK202:BK205)</f>
        <v>0</v>
      </c>
    </row>
    <row r="202" spans="2:65" s="1" customFormat="1" ht="16.5" customHeight="1">
      <c r="B202" s="38"/>
      <c r="C202" s="180" t="s">
        <v>861</v>
      </c>
      <c r="D202" s="180" t="s">
        <v>139</v>
      </c>
      <c r="E202" s="181" t="s">
        <v>862</v>
      </c>
      <c r="F202" s="182" t="s">
        <v>863</v>
      </c>
      <c r="G202" s="183" t="s">
        <v>573</v>
      </c>
      <c r="H202" s="184">
        <v>2</v>
      </c>
      <c r="I202" s="185"/>
      <c r="J202" s="186">
        <f>ROUND(I202*H202,2)</f>
        <v>0</v>
      </c>
      <c r="K202" s="182" t="s">
        <v>574</v>
      </c>
      <c r="L202" s="58"/>
      <c r="M202" s="187" t="s">
        <v>24</v>
      </c>
      <c r="N202" s="188" t="s">
        <v>44</v>
      </c>
      <c r="O202" s="39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AR202" s="22" t="s">
        <v>212</v>
      </c>
      <c r="AT202" s="22" t="s">
        <v>139</v>
      </c>
      <c r="AU202" s="22" t="s">
        <v>81</v>
      </c>
      <c r="AY202" s="22" t="s">
        <v>138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22" t="s">
        <v>81</v>
      </c>
      <c r="BK202" s="191">
        <f>ROUND(I202*H202,2)</f>
        <v>0</v>
      </c>
      <c r="BL202" s="22" t="s">
        <v>212</v>
      </c>
      <c r="BM202" s="22" t="s">
        <v>864</v>
      </c>
    </row>
    <row r="203" spans="2:65" s="1" customFormat="1" ht="16.5" customHeight="1">
      <c r="B203" s="38"/>
      <c r="C203" s="180" t="s">
        <v>697</v>
      </c>
      <c r="D203" s="180" t="s">
        <v>139</v>
      </c>
      <c r="E203" s="181" t="s">
        <v>865</v>
      </c>
      <c r="F203" s="182" t="s">
        <v>866</v>
      </c>
      <c r="G203" s="183" t="s">
        <v>573</v>
      </c>
      <c r="H203" s="184">
        <v>2</v>
      </c>
      <c r="I203" s="185"/>
      <c r="J203" s="186">
        <f>ROUND(I203*H203,2)</f>
        <v>0</v>
      </c>
      <c r="K203" s="182" t="s">
        <v>574</v>
      </c>
      <c r="L203" s="58"/>
      <c r="M203" s="187" t="s">
        <v>24</v>
      </c>
      <c r="N203" s="188" t="s">
        <v>44</v>
      </c>
      <c r="O203" s="39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22" t="s">
        <v>212</v>
      </c>
      <c r="AT203" s="22" t="s">
        <v>139</v>
      </c>
      <c r="AU203" s="22" t="s">
        <v>81</v>
      </c>
      <c r="AY203" s="22" t="s">
        <v>138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22" t="s">
        <v>81</v>
      </c>
      <c r="BK203" s="191">
        <f>ROUND(I203*H203,2)</f>
        <v>0</v>
      </c>
      <c r="BL203" s="22" t="s">
        <v>212</v>
      </c>
      <c r="BM203" s="22" t="s">
        <v>867</v>
      </c>
    </row>
    <row r="204" spans="2:65" s="1" customFormat="1" ht="16.5" customHeight="1">
      <c r="B204" s="38"/>
      <c r="C204" s="180" t="s">
        <v>868</v>
      </c>
      <c r="D204" s="180" t="s">
        <v>139</v>
      </c>
      <c r="E204" s="181" t="s">
        <v>869</v>
      </c>
      <c r="F204" s="182" t="s">
        <v>870</v>
      </c>
      <c r="G204" s="183" t="s">
        <v>148</v>
      </c>
      <c r="H204" s="184">
        <v>1</v>
      </c>
      <c r="I204" s="185"/>
      <c r="J204" s="186">
        <f>ROUND(I204*H204,2)</f>
        <v>0</v>
      </c>
      <c r="K204" s="182" t="s">
        <v>574</v>
      </c>
      <c r="L204" s="58"/>
      <c r="M204" s="187" t="s">
        <v>24</v>
      </c>
      <c r="N204" s="188" t="s">
        <v>44</v>
      </c>
      <c r="O204" s="39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22" t="s">
        <v>212</v>
      </c>
      <c r="AT204" s="22" t="s">
        <v>139</v>
      </c>
      <c r="AU204" s="22" t="s">
        <v>81</v>
      </c>
      <c r="AY204" s="22" t="s">
        <v>138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22" t="s">
        <v>81</v>
      </c>
      <c r="BK204" s="191">
        <f>ROUND(I204*H204,2)</f>
        <v>0</v>
      </c>
      <c r="BL204" s="22" t="s">
        <v>212</v>
      </c>
      <c r="BM204" s="22" t="s">
        <v>871</v>
      </c>
    </row>
    <row r="205" spans="2:65" s="1" customFormat="1" ht="16.5" customHeight="1">
      <c r="B205" s="38"/>
      <c r="C205" s="180" t="s">
        <v>700</v>
      </c>
      <c r="D205" s="180" t="s">
        <v>139</v>
      </c>
      <c r="E205" s="181" t="s">
        <v>872</v>
      </c>
      <c r="F205" s="182" t="s">
        <v>873</v>
      </c>
      <c r="G205" s="183" t="s">
        <v>148</v>
      </c>
      <c r="H205" s="184">
        <v>1</v>
      </c>
      <c r="I205" s="185"/>
      <c r="J205" s="186">
        <f>ROUND(I205*H205,2)</f>
        <v>0</v>
      </c>
      <c r="K205" s="182" t="s">
        <v>574</v>
      </c>
      <c r="L205" s="58"/>
      <c r="M205" s="187" t="s">
        <v>24</v>
      </c>
      <c r="N205" s="225" t="s">
        <v>44</v>
      </c>
      <c r="O205" s="226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AR205" s="22" t="s">
        <v>212</v>
      </c>
      <c r="AT205" s="22" t="s">
        <v>139</v>
      </c>
      <c r="AU205" s="22" t="s">
        <v>81</v>
      </c>
      <c r="AY205" s="22" t="s">
        <v>138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22" t="s">
        <v>81</v>
      </c>
      <c r="BK205" s="191">
        <f>ROUND(I205*H205,2)</f>
        <v>0</v>
      </c>
      <c r="BL205" s="22" t="s">
        <v>212</v>
      </c>
      <c r="BM205" s="22" t="s">
        <v>874</v>
      </c>
    </row>
    <row r="206" spans="2:65" s="1" customFormat="1" ht="6.95" customHeight="1">
      <c r="B206" s="53"/>
      <c r="C206" s="54"/>
      <c r="D206" s="54"/>
      <c r="E206" s="54"/>
      <c r="F206" s="54"/>
      <c r="G206" s="54"/>
      <c r="H206" s="54"/>
      <c r="I206" s="136"/>
      <c r="J206" s="54"/>
      <c r="K206" s="54"/>
      <c r="L206" s="58"/>
    </row>
  </sheetData>
  <sheetProtection password="CA23" sheet="1" objects="1" scenarios="1"/>
  <autoFilter ref="C91:K205"/>
  <mergeCells count="10">
    <mergeCell ref="J51:J52"/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BR117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101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875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ROUND(J81,2)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ROUND(SUM(BE81:BE116), 2)</f>
        <v>0</v>
      </c>
      <c r="G30" s="39"/>
      <c r="H30" s="39"/>
      <c r="I30" s="128">
        <v>0.21</v>
      </c>
      <c r="J30" s="127">
        <f>ROUND(ROUND((SUM(BE81:BE116)),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ROUND(SUM(BF81:BF116), 2)</f>
        <v>0</v>
      </c>
      <c r="G31" s="39"/>
      <c r="H31" s="39"/>
      <c r="I31" s="128">
        <v>0.15</v>
      </c>
      <c r="J31" s="127">
        <f>ROUND(ROUND((SUM(BF81:BF116)),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ROUND(SUM(BG81:BG116),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ROUND(SUM(BH81:BH116),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ROUND(SUM(BI81:BI116),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402 - SO 402 - Ochrana IS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J81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230</v>
      </c>
      <c r="E57" s="149"/>
      <c r="F57" s="149"/>
      <c r="G57" s="149"/>
      <c r="H57" s="149"/>
      <c r="I57" s="150"/>
      <c r="J57" s="151">
        <f>J82</f>
        <v>0</v>
      </c>
      <c r="K57" s="152"/>
    </row>
    <row r="58" spans="2:47" s="7" customFormat="1" ht="24.95" customHeight="1">
      <c r="B58" s="146"/>
      <c r="C58" s="147"/>
      <c r="D58" s="148" t="s">
        <v>876</v>
      </c>
      <c r="E58" s="149"/>
      <c r="F58" s="149"/>
      <c r="G58" s="149"/>
      <c r="H58" s="149"/>
      <c r="I58" s="150"/>
      <c r="J58" s="151">
        <f>J89</f>
        <v>0</v>
      </c>
      <c r="K58" s="152"/>
    </row>
    <row r="59" spans="2:47" s="7" customFormat="1" ht="24.95" customHeight="1">
      <c r="B59" s="146"/>
      <c r="C59" s="147"/>
      <c r="D59" s="148" t="s">
        <v>397</v>
      </c>
      <c r="E59" s="149"/>
      <c r="F59" s="149"/>
      <c r="G59" s="149"/>
      <c r="H59" s="149"/>
      <c r="I59" s="150"/>
      <c r="J59" s="151">
        <f>J92</f>
        <v>0</v>
      </c>
      <c r="K59" s="152"/>
    </row>
    <row r="60" spans="2:47" s="7" customFormat="1" ht="24.95" customHeight="1">
      <c r="B60" s="146"/>
      <c r="C60" s="147"/>
      <c r="D60" s="148" t="s">
        <v>233</v>
      </c>
      <c r="E60" s="149"/>
      <c r="F60" s="149"/>
      <c r="G60" s="149"/>
      <c r="H60" s="149"/>
      <c r="I60" s="150"/>
      <c r="J60" s="151">
        <f>J99</f>
        <v>0</v>
      </c>
      <c r="K60" s="152"/>
    </row>
    <row r="61" spans="2:47" s="7" customFormat="1" ht="24.95" customHeight="1">
      <c r="B61" s="146"/>
      <c r="C61" s="147"/>
      <c r="D61" s="148" t="s">
        <v>877</v>
      </c>
      <c r="E61" s="149"/>
      <c r="F61" s="149"/>
      <c r="G61" s="149"/>
      <c r="H61" s="149"/>
      <c r="I61" s="150"/>
      <c r="J61" s="151">
        <f>J101</f>
        <v>0</v>
      </c>
      <c r="K61" s="152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5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6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7"/>
      <c r="L67" s="58"/>
    </row>
    <row r="68" spans="2:20" s="1" customFormat="1" ht="36.950000000000003" customHeight="1">
      <c r="B68" s="38"/>
      <c r="C68" s="59" t="s">
        <v>123</v>
      </c>
      <c r="D68" s="60"/>
      <c r="E68" s="60"/>
      <c r="F68" s="60"/>
      <c r="G68" s="60"/>
      <c r="H68" s="60"/>
      <c r="I68" s="153"/>
      <c r="J68" s="60"/>
      <c r="K68" s="60"/>
      <c r="L68" s="58"/>
    </row>
    <row r="69" spans="2:20" s="1" customFormat="1" ht="6.95" customHeight="1">
      <c r="B69" s="38"/>
      <c r="C69" s="60"/>
      <c r="D69" s="60"/>
      <c r="E69" s="60"/>
      <c r="F69" s="60"/>
      <c r="G69" s="60"/>
      <c r="H69" s="60"/>
      <c r="I69" s="153"/>
      <c r="J69" s="60"/>
      <c r="K69" s="60"/>
      <c r="L69" s="58"/>
    </row>
    <row r="70" spans="2:20" s="1" customFormat="1" ht="14.45" customHeight="1">
      <c r="B70" s="38"/>
      <c r="C70" s="62" t="s">
        <v>19</v>
      </c>
      <c r="D70" s="60"/>
      <c r="E70" s="60"/>
      <c r="F70" s="60"/>
      <c r="G70" s="60"/>
      <c r="H70" s="60"/>
      <c r="I70" s="153"/>
      <c r="J70" s="60"/>
      <c r="K70" s="60"/>
      <c r="L70" s="58"/>
    </row>
    <row r="71" spans="2:20" s="1" customFormat="1" ht="16.5" customHeight="1">
      <c r="B71" s="38"/>
      <c r="C71" s="60"/>
      <c r="D71" s="60"/>
      <c r="E71" s="364" t="str">
        <f>E7</f>
        <v>Příjezdová komunikace z ul. Kischovy</v>
      </c>
      <c r="F71" s="365"/>
      <c r="G71" s="365"/>
      <c r="H71" s="365"/>
      <c r="I71" s="153"/>
      <c r="J71" s="60"/>
      <c r="K71" s="60"/>
      <c r="L71" s="58"/>
    </row>
    <row r="72" spans="2:20" s="1" customFormat="1" ht="14.45" customHeight="1">
      <c r="B72" s="38"/>
      <c r="C72" s="62" t="s">
        <v>114</v>
      </c>
      <c r="D72" s="60"/>
      <c r="E72" s="60"/>
      <c r="F72" s="60"/>
      <c r="G72" s="60"/>
      <c r="H72" s="60"/>
      <c r="I72" s="153"/>
      <c r="J72" s="60"/>
      <c r="K72" s="60"/>
      <c r="L72" s="58"/>
    </row>
    <row r="73" spans="2:20" s="1" customFormat="1" ht="17.25" customHeight="1">
      <c r="B73" s="38"/>
      <c r="C73" s="60"/>
      <c r="D73" s="60"/>
      <c r="E73" s="343" t="str">
        <f>E9</f>
        <v>402 - SO 402 - Ochrana IS</v>
      </c>
      <c r="F73" s="366"/>
      <c r="G73" s="366"/>
      <c r="H73" s="366"/>
      <c r="I73" s="153"/>
      <c r="J73" s="60"/>
      <c r="K73" s="60"/>
      <c r="L73" s="58"/>
    </row>
    <row r="74" spans="2:20" s="1" customFormat="1" ht="6.95" customHeight="1">
      <c r="B74" s="38"/>
      <c r="C74" s="60"/>
      <c r="D74" s="60"/>
      <c r="E74" s="60"/>
      <c r="F74" s="60"/>
      <c r="G74" s="60"/>
      <c r="H74" s="60"/>
      <c r="I74" s="153"/>
      <c r="J74" s="60"/>
      <c r="K74" s="60"/>
      <c r="L74" s="58"/>
    </row>
    <row r="75" spans="2:20" s="1" customFormat="1" ht="18" customHeight="1">
      <c r="B75" s="38"/>
      <c r="C75" s="62" t="s">
        <v>25</v>
      </c>
      <c r="D75" s="60"/>
      <c r="E75" s="60"/>
      <c r="F75" s="154" t="str">
        <f>F12</f>
        <v xml:space="preserve"> </v>
      </c>
      <c r="G75" s="60"/>
      <c r="H75" s="60"/>
      <c r="I75" s="155" t="s">
        <v>27</v>
      </c>
      <c r="J75" s="70">
        <f>IF(J12="","",J12)</f>
        <v>43350</v>
      </c>
      <c r="K75" s="60"/>
      <c r="L75" s="58"/>
    </row>
    <row r="76" spans="2:20" s="1" customFormat="1" ht="6.95" customHeight="1">
      <c r="B76" s="38"/>
      <c r="C76" s="60"/>
      <c r="D76" s="60"/>
      <c r="E76" s="60"/>
      <c r="F76" s="60"/>
      <c r="G76" s="60"/>
      <c r="H76" s="60"/>
      <c r="I76" s="153"/>
      <c r="J76" s="60"/>
      <c r="K76" s="60"/>
      <c r="L76" s="58"/>
    </row>
    <row r="77" spans="2:20" s="1" customFormat="1" ht="15">
      <c r="B77" s="38"/>
      <c r="C77" s="62" t="s">
        <v>28</v>
      </c>
      <c r="D77" s="60"/>
      <c r="E77" s="60"/>
      <c r="F77" s="154" t="str">
        <f>E15</f>
        <v>Městský obvod Ostrava - Jih</v>
      </c>
      <c r="G77" s="60"/>
      <c r="H77" s="60"/>
      <c r="I77" s="155" t="s">
        <v>34</v>
      </c>
      <c r="J77" s="154" t="str">
        <f>E21</f>
        <v>Ing. David Klimša</v>
      </c>
      <c r="K77" s="60"/>
      <c r="L77" s="58"/>
    </row>
    <row r="78" spans="2:20" s="1" customFormat="1" ht="14.45" customHeight="1">
      <c r="B78" s="38"/>
      <c r="C78" s="62" t="s">
        <v>32</v>
      </c>
      <c r="D78" s="60"/>
      <c r="E78" s="60"/>
      <c r="F78" s="154" t="str">
        <f>IF(E18="","",E18)</f>
        <v/>
      </c>
      <c r="G78" s="60"/>
      <c r="H78" s="60"/>
      <c r="I78" s="153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53"/>
      <c r="J79" s="60"/>
      <c r="K79" s="60"/>
      <c r="L79" s="58"/>
    </row>
    <row r="80" spans="2:20" s="8" customFormat="1" ht="29.25" customHeight="1">
      <c r="B80" s="156"/>
      <c r="C80" s="157" t="s">
        <v>124</v>
      </c>
      <c r="D80" s="158" t="s">
        <v>58</v>
      </c>
      <c r="E80" s="158" t="s">
        <v>54</v>
      </c>
      <c r="F80" s="158" t="s">
        <v>125</v>
      </c>
      <c r="G80" s="158" t="s">
        <v>126</v>
      </c>
      <c r="H80" s="158" t="s">
        <v>127</v>
      </c>
      <c r="I80" s="159" t="s">
        <v>128</v>
      </c>
      <c r="J80" s="158" t="s">
        <v>118</v>
      </c>
      <c r="K80" s="160" t="s">
        <v>129</v>
      </c>
      <c r="L80" s="161"/>
      <c r="M80" s="78" t="s">
        <v>130</v>
      </c>
      <c r="N80" s="79" t="s">
        <v>43</v>
      </c>
      <c r="O80" s="79" t="s">
        <v>131</v>
      </c>
      <c r="P80" s="79" t="s">
        <v>132</v>
      </c>
      <c r="Q80" s="79" t="s">
        <v>133</v>
      </c>
      <c r="R80" s="79" t="s">
        <v>134</v>
      </c>
      <c r="S80" s="79" t="s">
        <v>135</v>
      </c>
      <c r="T80" s="80" t="s">
        <v>136</v>
      </c>
    </row>
    <row r="81" spans="2:65" s="1" customFormat="1" ht="29.25" customHeight="1">
      <c r="B81" s="38"/>
      <c r="C81" s="84" t="s">
        <v>119</v>
      </c>
      <c r="D81" s="60"/>
      <c r="E81" s="60"/>
      <c r="F81" s="60"/>
      <c r="G81" s="60"/>
      <c r="H81" s="60"/>
      <c r="I81" s="153"/>
      <c r="J81" s="162">
        <f>BK81</f>
        <v>0</v>
      </c>
      <c r="K81" s="60"/>
      <c r="L81" s="58"/>
      <c r="M81" s="81"/>
      <c r="N81" s="82"/>
      <c r="O81" s="82"/>
      <c r="P81" s="163">
        <f>P82+P89+P92+P99+P101</f>
        <v>0</v>
      </c>
      <c r="Q81" s="82"/>
      <c r="R81" s="163">
        <f>R82+R89+R92+R99+R101</f>
        <v>10.90011333</v>
      </c>
      <c r="S81" s="82"/>
      <c r="T81" s="164">
        <f>T82+T89+T92+T99+T101</f>
        <v>0</v>
      </c>
      <c r="AT81" s="22" t="s">
        <v>72</v>
      </c>
      <c r="AU81" s="22" t="s">
        <v>120</v>
      </c>
      <c r="BK81" s="165">
        <f>BK82+BK89+BK92+BK99+BK101</f>
        <v>0</v>
      </c>
    </row>
    <row r="82" spans="2:65" s="9" customFormat="1" ht="37.35" customHeight="1">
      <c r="B82" s="166"/>
      <c r="C82" s="167"/>
      <c r="D82" s="168" t="s">
        <v>72</v>
      </c>
      <c r="E82" s="169" t="s">
        <v>83</v>
      </c>
      <c r="F82" s="169" t="s">
        <v>273</v>
      </c>
      <c r="G82" s="167"/>
      <c r="H82" s="167"/>
      <c r="I82" s="170"/>
      <c r="J82" s="171">
        <f>BK82</f>
        <v>0</v>
      </c>
      <c r="K82" s="167"/>
      <c r="L82" s="172"/>
      <c r="M82" s="173"/>
      <c r="N82" s="174"/>
      <c r="O82" s="174"/>
      <c r="P82" s="175">
        <f>SUM(P83:P88)</f>
        <v>0</v>
      </c>
      <c r="Q82" s="174"/>
      <c r="R82" s="175">
        <f>SUM(R83:R88)</f>
        <v>1.9856333300000002</v>
      </c>
      <c r="S82" s="174"/>
      <c r="T82" s="176">
        <f>SUM(T83:T88)</f>
        <v>0</v>
      </c>
      <c r="AR82" s="177" t="s">
        <v>81</v>
      </c>
      <c r="AT82" s="178" t="s">
        <v>72</v>
      </c>
      <c r="AU82" s="178" t="s">
        <v>73</v>
      </c>
      <c r="AY82" s="177" t="s">
        <v>138</v>
      </c>
      <c r="BK82" s="179">
        <f>SUM(BK83:BK88)</f>
        <v>0</v>
      </c>
    </row>
    <row r="83" spans="2:65" s="1" customFormat="1" ht="25.5" customHeight="1">
      <c r="B83" s="38"/>
      <c r="C83" s="180" t="s">
        <v>81</v>
      </c>
      <c r="D83" s="180" t="s">
        <v>139</v>
      </c>
      <c r="E83" s="181" t="s">
        <v>878</v>
      </c>
      <c r="F83" s="182" t="s">
        <v>879</v>
      </c>
      <c r="G83" s="183" t="s">
        <v>192</v>
      </c>
      <c r="H83" s="184">
        <v>0.8</v>
      </c>
      <c r="I83" s="185"/>
      <c r="J83" s="186">
        <f>ROUND(I83*H83,2)</f>
        <v>0</v>
      </c>
      <c r="K83" s="182" t="s">
        <v>143</v>
      </c>
      <c r="L83" s="58"/>
      <c r="M83" s="187" t="s">
        <v>24</v>
      </c>
      <c r="N83" s="188" t="s">
        <v>44</v>
      </c>
      <c r="O83" s="39"/>
      <c r="P83" s="189">
        <f>O83*H83</f>
        <v>0</v>
      </c>
      <c r="Q83" s="189">
        <v>2.2563399999999998</v>
      </c>
      <c r="R83" s="189">
        <f>Q83*H83</f>
        <v>1.805072</v>
      </c>
      <c r="S83" s="189">
        <v>0</v>
      </c>
      <c r="T83" s="190">
        <f>S83*H83</f>
        <v>0</v>
      </c>
      <c r="AR83" s="22" t="s">
        <v>144</v>
      </c>
      <c r="AT83" s="22" t="s">
        <v>139</v>
      </c>
      <c r="AU83" s="22" t="s">
        <v>81</v>
      </c>
      <c r="AY83" s="22" t="s">
        <v>138</v>
      </c>
      <c r="BE83" s="191">
        <f>IF(N83="základní",J83,0)</f>
        <v>0</v>
      </c>
      <c r="BF83" s="191">
        <f>IF(N83="snížená",J83,0)</f>
        <v>0</v>
      </c>
      <c r="BG83" s="191">
        <f>IF(N83="zákl. přenesená",J83,0)</f>
        <v>0</v>
      </c>
      <c r="BH83" s="191">
        <f>IF(N83="sníž. přenesená",J83,0)</f>
        <v>0</v>
      </c>
      <c r="BI83" s="191">
        <f>IF(N83="nulová",J83,0)</f>
        <v>0</v>
      </c>
      <c r="BJ83" s="22" t="s">
        <v>81</v>
      </c>
      <c r="BK83" s="191">
        <f>ROUND(I83*H83,2)</f>
        <v>0</v>
      </c>
      <c r="BL83" s="22" t="s">
        <v>144</v>
      </c>
      <c r="BM83" s="22" t="s">
        <v>880</v>
      </c>
    </row>
    <row r="84" spans="2:65" s="10" customFormat="1">
      <c r="B84" s="192"/>
      <c r="C84" s="193"/>
      <c r="D84" s="194" t="s">
        <v>154</v>
      </c>
      <c r="E84" s="195" t="s">
        <v>24</v>
      </c>
      <c r="F84" s="196" t="s">
        <v>881</v>
      </c>
      <c r="G84" s="193"/>
      <c r="H84" s="197">
        <v>0.8</v>
      </c>
      <c r="I84" s="198"/>
      <c r="J84" s="193"/>
      <c r="K84" s="193"/>
      <c r="L84" s="199"/>
      <c r="M84" s="200"/>
      <c r="N84" s="201"/>
      <c r="O84" s="201"/>
      <c r="P84" s="201"/>
      <c r="Q84" s="201"/>
      <c r="R84" s="201"/>
      <c r="S84" s="201"/>
      <c r="T84" s="202"/>
      <c r="AT84" s="203" t="s">
        <v>154</v>
      </c>
      <c r="AU84" s="203" t="s">
        <v>81</v>
      </c>
      <c r="AV84" s="10" t="s">
        <v>83</v>
      </c>
      <c r="AW84" s="10" t="s">
        <v>36</v>
      </c>
      <c r="AX84" s="10" t="s">
        <v>81</v>
      </c>
      <c r="AY84" s="203" t="s">
        <v>138</v>
      </c>
    </row>
    <row r="85" spans="2:65" s="1" customFormat="1" ht="16.5" customHeight="1">
      <c r="B85" s="38"/>
      <c r="C85" s="180" t="s">
        <v>83</v>
      </c>
      <c r="D85" s="180" t="s">
        <v>139</v>
      </c>
      <c r="E85" s="181" t="s">
        <v>882</v>
      </c>
      <c r="F85" s="182" t="s">
        <v>883</v>
      </c>
      <c r="G85" s="183" t="s">
        <v>142</v>
      </c>
      <c r="H85" s="184">
        <v>8.4</v>
      </c>
      <c r="I85" s="185"/>
      <c r="J85" s="186">
        <f>ROUND(I85*H85,2)</f>
        <v>0</v>
      </c>
      <c r="K85" s="182" t="s">
        <v>143</v>
      </c>
      <c r="L85" s="58"/>
      <c r="M85" s="187" t="s">
        <v>24</v>
      </c>
      <c r="N85" s="188" t="s">
        <v>44</v>
      </c>
      <c r="O85" s="39"/>
      <c r="P85" s="189">
        <f>O85*H85</f>
        <v>0</v>
      </c>
      <c r="Q85" s="189">
        <v>2.6900000000000001E-3</v>
      </c>
      <c r="R85" s="189">
        <f>Q85*H85</f>
        <v>2.2596000000000002E-2</v>
      </c>
      <c r="S85" s="189">
        <v>0</v>
      </c>
      <c r="T85" s="190">
        <f>S85*H85</f>
        <v>0</v>
      </c>
      <c r="AR85" s="22" t="s">
        <v>144</v>
      </c>
      <c r="AT85" s="22" t="s">
        <v>139</v>
      </c>
      <c r="AU85" s="22" t="s">
        <v>81</v>
      </c>
      <c r="AY85" s="22" t="s">
        <v>138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22" t="s">
        <v>81</v>
      </c>
      <c r="BK85" s="191">
        <f>ROUND(I85*H85,2)</f>
        <v>0</v>
      </c>
      <c r="BL85" s="22" t="s">
        <v>144</v>
      </c>
      <c r="BM85" s="22" t="s">
        <v>884</v>
      </c>
    </row>
    <row r="86" spans="2:65" s="10" customFormat="1">
      <c r="B86" s="192"/>
      <c r="C86" s="193"/>
      <c r="D86" s="194" t="s">
        <v>154</v>
      </c>
      <c r="E86" s="195" t="s">
        <v>24</v>
      </c>
      <c r="F86" s="196" t="s">
        <v>885</v>
      </c>
      <c r="G86" s="193"/>
      <c r="H86" s="197">
        <v>8.4</v>
      </c>
      <c r="I86" s="198"/>
      <c r="J86" s="193"/>
      <c r="K86" s="193"/>
      <c r="L86" s="199"/>
      <c r="M86" s="200"/>
      <c r="N86" s="201"/>
      <c r="O86" s="201"/>
      <c r="P86" s="201"/>
      <c r="Q86" s="201"/>
      <c r="R86" s="201"/>
      <c r="S86" s="201"/>
      <c r="T86" s="202"/>
      <c r="AT86" s="203" t="s">
        <v>154</v>
      </c>
      <c r="AU86" s="203" t="s">
        <v>81</v>
      </c>
      <c r="AV86" s="10" t="s">
        <v>83</v>
      </c>
      <c r="AW86" s="10" t="s">
        <v>36</v>
      </c>
      <c r="AX86" s="10" t="s">
        <v>81</v>
      </c>
      <c r="AY86" s="203" t="s">
        <v>138</v>
      </c>
    </row>
    <row r="87" spans="2:65" s="1" customFormat="1" ht="16.5" customHeight="1">
      <c r="B87" s="38"/>
      <c r="C87" s="180" t="s">
        <v>150</v>
      </c>
      <c r="D87" s="180" t="s">
        <v>139</v>
      </c>
      <c r="E87" s="181" t="s">
        <v>886</v>
      </c>
      <c r="F87" s="182" t="s">
        <v>887</v>
      </c>
      <c r="G87" s="183" t="s">
        <v>142</v>
      </c>
      <c r="H87" s="184">
        <v>8.4</v>
      </c>
      <c r="I87" s="185"/>
      <c r="J87" s="186">
        <f>ROUND(I87*H87,2)</f>
        <v>0</v>
      </c>
      <c r="K87" s="182" t="s">
        <v>143</v>
      </c>
      <c r="L87" s="58"/>
      <c r="M87" s="187" t="s">
        <v>24</v>
      </c>
      <c r="N87" s="188" t="s">
        <v>44</v>
      </c>
      <c r="O87" s="39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22" t="s">
        <v>144</v>
      </c>
      <c r="AT87" s="22" t="s">
        <v>139</v>
      </c>
      <c r="AU87" s="22" t="s">
        <v>81</v>
      </c>
      <c r="AY87" s="22" t="s">
        <v>138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22" t="s">
        <v>81</v>
      </c>
      <c r="BK87" s="191">
        <f>ROUND(I87*H87,2)</f>
        <v>0</v>
      </c>
      <c r="BL87" s="22" t="s">
        <v>144</v>
      </c>
      <c r="BM87" s="22" t="s">
        <v>888</v>
      </c>
    </row>
    <row r="88" spans="2:65" s="1" customFormat="1" ht="16.5" customHeight="1">
      <c r="B88" s="38"/>
      <c r="C88" s="180" t="s">
        <v>144</v>
      </c>
      <c r="D88" s="180" t="s">
        <v>139</v>
      </c>
      <c r="E88" s="181" t="s">
        <v>889</v>
      </c>
      <c r="F88" s="182" t="s">
        <v>890</v>
      </c>
      <c r="G88" s="183" t="s">
        <v>210</v>
      </c>
      <c r="H88" s="184">
        <v>0.14899999999999999</v>
      </c>
      <c r="I88" s="185"/>
      <c r="J88" s="186">
        <f>ROUND(I88*H88,2)</f>
        <v>0</v>
      </c>
      <c r="K88" s="182" t="s">
        <v>143</v>
      </c>
      <c r="L88" s="58"/>
      <c r="M88" s="187" t="s">
        <v>24</v>
      </c>
      <c r="N88" s="188" t="s">
        <v>44</v>
      </c>
      <c r="O88" s="39"/>
      <c r="P88" s="189">
        <f>O88*H88</f>
        <v>0</v>
      </c>
      <c r="Q88" s="189">
        <v>1.0601700000000001</v>
      </c>
      <c r="R88" s="189">
        <f>Q88*H88</f>
        <v>0.15796533000000001</v>
      </c>
      <c r="S88" s="189">
        <v>0</v>
      </c>
      <c r="T88" s="190">
        <f>S88*H88</f>
        <v>0</v>
      </c>
      <c r="AR88" s="22" t="s">
        <v>144</v>
      </c>
      <c r="AT88" s="22" t="s">
        <v>139</v>
      </c>
      <c r="AU88" s="22" t="s">
        <v>81</v>
      </c>
      <c r="AY88" s="22" t="s">
        <v>138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22" t="s">
        <v>81</v>
      </c>
      <c r="BK88" s="191">
        <f>ROUND(I88*H88,2)</f>
        <v>0</v>
      </c>
      <c r="BL88" s="22" t="s">
        <v>144</v>
      </c>
      <c r="BM88" s="22" t="s">
        <v>891</v>
      </c>
    </row>
    <row r="89" spans="2:65" s="9" customFormat="1" ht="37.35" customHeight="1">
      <c r="B89" s="166"/>
      <c r="C89" s="167"/>
      <c r="D89" s="168" t="s">
        <v>72</v>
      </c>
      <c r="E89" s="169" t="s">
        <v>150</v>
      </c>
      <c r="F89" s="169" t="s">
        <v>892</v>
      </c>
      <c r="G89" s="167"/>
      <c r="H89" s="167"/>
      <c r="I89" s="170"/>
      <c r="J89" s="171">
        <f>BK89</f>
        <v>0</v>
      </c>
      <c r="K89" s="167"/>
      <c r="L89" s="172"/>
      <c r="M89" s="173"/>
      <c r="N89" s="174"/>
      <c r="O89" s="174"/>
      <c r="P89" s="175">
        <f>SUM(P90:P91)</f>
        <v>0</v>
      </c>
      <c r="Q89" s="174"/>
      <c r="R89" s="175">
        <f>SUM(R90:R91)</f>
        <v>3.76416</v>
      </c>
      <c r="S89" s="174"/>
      <c r="T89" s="176">
        <f>SUM(T90:T91)</f>
        <v>0</v>
      </c>
      <c r="AR89" s="177" t="s">
        <v>81</v>
      </c>
      <c r="AT89" s="178" t="s">
        <v>72</v>
      </c>
      <c r="AU89" s="178" t="s">
        <v>73</v>
      </c>
      <c r="AY89" s="177" t="s">
        <v>138</v>
      </c>
      <c r="BK89" s="179">
        <f>SUM(BK90:BK91)</f>
        <v>0</v>
      </c>
    </row>
    <row r="90" spans="2:65" s="1" customFormat="1" ht="25.5" customHeight="1">
      <c r="B90" s="38"/>
      <c r="C90" s="180" t="s">
        <v>161</v>
      </c>
      <c r="D90" s="180" t="s">
        <v>139</v>
      </c>
      <c r="E90" s="181" t="s">
        <v>893</v>
      </c>
      <c r="F90" s="182" t="s">
        <v>894</v>
      </c>
      <c r="G90" s="183" t="s">
        <v>148</v>
      </c>
      <c r="H90" s="184">
        <v>4</v>
      </c>
      <c r="I90" s="185"/>
      <c r="J90" s="186">
        <f>ROUND(I90*H90,2)</f>
        <v>0</v>
      </c>
      <c r="K90" s="182" t="s">
        <v>143</v>
      </c>
      <c r="L90" s="58"/>
      <c r="M90" s="187" t="s">
        <v>24</v>
      </c>
      <c r="N90" s="188" t="s">
        <v>44</v>
      </c>
      <c r="O90" s="39"/>
      <c r="P90" s="189">
        <f>O90*H90</f>
        <v>0</v>
      </c>
      <c r="Q90" s="189">
        <v>0.19103999999999999</v>
      </c>
      <c r="R90" s="189">
        <f>Q90*H90</f>
        <v>0.76415999999999995</v>
      </c>
      <c r="S90" s="189">
        <v>0</v>
      </c>
      <c r="T90" s="190">
        <f>S90*H90</f>
        <v>0</v>
      </c>
      <c r="AR90" s="22" t="s">
        <v>144</v>
      </c>
      <c r="AT90" s="22" t="s">
        <v>139</v>
      </c>
      <c r="AU90" s="22" t="s">
        <v>81</v>
      </c>
      <c r="AY90" s="22" t="s">
        <v>138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22" t="s">
        <v>81</v>
      </c>
      <c r="BK90" s="191">
        <f>ROUND(I90*H90,2)</f>
        <v>0</v>
      </c>
      <c r="BL90" s="22" t="s">
        <v>144</v>
      </c>
      <c r="BM90" s="22" t="s">
        <v>895</v>
      </c>
    </row>
    <row r="91" spans="2:65" s="1" customFormat="1" ht="16.5" customHeight="1">
      <c r="B91" s="38"/>
      <c r="C91" s="229" t="s">
        <v>165</v>
      </c>
      <c r="D91" s="229" t="s">
        <v>305</v>
      </c>
      <c r="E91" s="230" t="s">
        <v>896</v>
      </c>
      <c r="F91" s="231" t="s">
        <v>897</v>
      </c>
      <c r="G91" s="232" t="s">
        <v>148</v>
      </c>
      <c r="H91" s="233">
        <v>4</v>
      </c>
      <c r="I91" s="234"/>
      <c r="J91" s="235">
        <f>ROUND(I91*H91,2)</f>
        <v>0</v>
      </c>
      <c r="K91" s="231" t="s">
        <v>143</v>
      </c>
      <c r="L91" s="236"/>
      <c r="M91" s="237" t="s">
        <v>24</v>
      </c>
      <c r="N91" s="238" t="s">
        <v>44</v>
      </c>
      <c r="O91" s="39"/>
      <c r="P91" s="189">
        <f>O91*H91</f>
        <v>0</v>
      </c>
      <c r="Q91" s="189">
        <v>0.75</v>
      </c>
      <c r="R91" s="189">
        <f>Q91*H91</f>
        <v>3</v>
      </c>
      <c r="S91" s="189">
        <v>0</v>
      </c>
      <c r="T91" s="190">
        <f>S91*H91</f>
        <v>0</v>
      </c>
      <c r="AR91" s="22" t="s">
        <v>175</v>
      </c>
      <c r="AT91" s="22" t="s">
        <v>305</v>
      </c>
      <c r="AU91" s="22" t="s">
        <v>81</v>
      </c>
      <c r="AY91" s="22" t="s">
        <v>138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22" t="s">
        <v>81</v>
      </c>
      <c r="BK91" s="191">
        <f>ROUND(I91*H91,2)</f>
        <v>0</v>
      </c>
      <c r="BL91" s="22" t="s">
        <v>144</v>
      </c>
      <c r="BM91" s="22" t="s">
        <v>898</v>
      </c>
    </row>
    <row r="92" spans="2:65" s="9" customFormat="1" ht="37.35" customHeight="1">
      <c r="B92" s="166"/>
      <c r="C92" s="167"/>
      <c r="D92" s="168" t="s">
        <v>72</v>
      </c>
      <c r="E92" s="169" t="s">
        <v>175</v>
      </c>
      <c r="F92" s="169" t="s">
        <v>456</v>
      </c>
      <c r="G92" s="167"/>
      <c r="H92" s="167"/>
      <c r="I92" s="170"/>
      <c r="J92" s="171">
        <f>BK92</f>
        <v>0</v>
      </c>
      <c r="K92" s="167"/>
      <c r="L92" s="172"/>
      <c r="M92" s="173"/>
      <c r="N92" s="174"/>
      <c r="O92" s="174"/>
      <c r="P92" s="175">
        <f>SUM(P93:P98)</f>
        <v>0</v>
      </c>
      <c r="Q92" s="174"/>
      <c r="R92" s="175">
        <f>SUM(R93:R98)</f>
        <v>5.1000000000000005</v>
      </c>
      <c r="S92" s="174"/>
      <c r="T92" s="176">
        <f>SUM(T93:T98)</f>
        <v>0</v>
      </c>
      <c r="AR92" s="177" t="s">
        <v>81</v>
      </c>
      <c r="AT92" s="178" t="s">
        <v>72</v>
      </c>
      <c r="AU92" s="178" t="s">
        <v>73</v>
      </c>
      <c r="AY92" s="177" t="s">
        <v>138</v>
      </c>
      <c r="BK92" s="179">
        <f>SUM(BK93:BK98)</f>
        <v>0</v>
      </c>
    </row>
    <row r="93" spans="2:65" s="1" customFormat="1" ht="25.5" customHeight="1">
      <c r="B93" s="38"/>
      <c r="C93" s="180" t="s">
        <v>169</v>
      </c>
      <c r="D93" s="180" t="s">
        <v>139</v>
      </c>
      <c r="E93" s="181" t="s">
        <v>899</v>
      </c>
      <c r="F93" s="182" t="s">
        <v>900</v>
      </c>
      <c r="G93" s="183" t="s">
        <v>186</v>
      </c>
      <c r="H93" s="184">
        <v>27.5</v>
      </c>
      <c r="I93" s="185"/>
      <c r="J93" s="186">
        <f>ROUND(I93*H93,2)</f>
        <v>0</v>
      </c>
      <c r="K93" s="182" t="s">
        <v>24</v>
      </c>
      <c r="L93" s="58"/>
      <c r="M93" s="187" t="s">
        <v>24</v>
      </c>
      <c r="N93" s="188" t="s">
        <v>44</v>
      </c>
      <c r="O93" s="39"/>
      <c r="P93" s="189">
        <f>O93*H93</f>
        <v>0</v>
      </c>
      <c r="Q93" s="189">
        <v>0.1</v>
      </c>
      <c r="R93" s="189">
        <f>Q93*H93</f>
        <v>2.75</v>
      </c>
      <c r="S93" s="189">
        <v>0</v>
      </c>
      <c r="T93" s="190">
        <f>S93*H93</f>
        <v>0</v>
      </c>
      <c r="AR93" s="22" t="s">
        <v>144</v>
      </c>
      <c r="AT93" s="22" t="s">
        <v>139</v>
      </c>
      <c r="AU93" s="22" t="s">
        <v>81</v>
      </c>
      <c r="AY93" s="22" t="s">
        <v>138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81</v>
      </c>
      <c r="BK93" s="191">
        <f>ROUND(I93*H93,2)</f>
        <v>0</v>
      </c>
      <c r="BL93" s="22" t="s">
        <v>144</v>
      </c>
      <c r="BM93" s="22" t="s">
        <v>901</v>
      </c>
    </row>
    <row r="94" spans="2:65" s="1" customFormat="1" ht="27">
      <c r="B94" s="38"/>
      <c r="C94" s="60"/>
      <c r="D94" s="194" t="s">
        <v>622</v>
      </c>
      <c r="E94" s="60"/>
      <c r="F94" s="239" t="s">
        <v>902</v>
      </c>
      <c r="G94" s="60"/>
      <c r="H94" s="60"/>
      <c r="I94" s="153"/>
      <c r="J94" s="60"/>
      <c r="K94" s="60"/>
      <c r="L94" s="58"/>
      <c r="M94" s="240"/>
      <c r="N94" s="39"/>
      <c r="O94" s="39"/>
      <c r="P94" s="39"/>
      <c r="Q94" s="39"/>
      <c r="R94" s="39"/>
      <c r="S94" s="39"/>
      <c r="T94" s="75"/>
      <c r="AT94" s="22" t="s">
        <v>622</v>
      </c>
      <c r="AU94" s="22" t="s">
        <v>81</v>
      </c>
    </row>
    <row r="95" spans="2:65" s="1" customFormat="1" ht="16.5" customHeight="1">
      <c r="B95" s="38"/>
      <c r="C95" s="180" t="s">
        <v>175</v>
      </c>
      <c r="D95" s="180" t="s">
        <v>139</v>
      </c>
      <c r="E95" s="181" t="s">
        <v>903</v>
      </c>
      <c r="F95" s="182" t="s">
        <v>904</v>
      </c>
      <c r="G95" s="183" t="s">
        <v>186</v>
      </c>
      <c r="H95" s="184">
        <v>16.5</v>
      </c>
      <c r="I95" s="185"/>
      <c r="J95" s="186">
        <f>ROUND(I95*H95,2)</f>
        <v>0</v>
      </c>
      <c r="K95" s="182" t="s">
        <v>24</v>
      </c>
      <c r="L95" s="58"/>
      <c r="M95" s="187" t="s">
        <v>24</v>
      </c>
      <c r="N95" s="188" t="s">
        <v>44</v>
      </c>
      <c r="O95" s="39"/>
      <c r="P95" s="189">
        <f>O95*H95</f>
        <v>0</v>
      </c>
      <c r="Q95" s="189">
        <v>0.1</v>
      </c>
      <c r="R95" s="189">
        <f>Q95*H95</f>
        <v>1.6500000000000001</v>
      </c>
      <c r="S95" s="189">
        <v>0</v>
      </c>
      <c r="T95" s="190">
        <f>S95*H95</f>
        <v>0</v>
      </c>
      <c r="AR95" s="22" t="s">
        <v>144</v>
      </c>
      <c r="AT95" s="22" t="s">
        <v>139</v>
      </c>
      <c r="AU95" s="22" t="s">
        <v>81</v>
      </c>
      <c r="AY95" s="22" t="s">
        <v>138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81</v>
      </c>
      <c r="BK95" s="191">
        <f>ROUND(I95*H95,2)</f>
        <v>0</v>
      </c>
      <c r="BL95" s="22" t="s">
        <v>144</v>
      </c>
      <c r="BM95" s="22" t="s">
        <v>905</v>
      </c>
    </row>
    <row r="96" spans="2:65" s="1" customFormat="1" ht="27">
      <c r="B96" s="38"/>
      <c r="C96" s="60"/>
      <c r="D96" s="194" t="s">
        <v>622</v>
      </c>
      <c r="E96" s="60"/>
      <c r="F96" s="239" t="s">
        <v>902</v>
      </c>
      <c r="G96" s="60"/>
      <c r="H96" s="60"/>
      <c r="I96" s="153"/>
      <c r="J96" s="60"/>
      <c r="K96" s="60"/>
      <c r="L96" s="58"/>
      <c r="M96" s="240"/>
      <c r="N96" s="39"/>
      <c r="O96" s="39"/>
      <c r="P96" s="39"/>
      <c r="Q96" s="39"/>
      <c r="R96" s="39"/>
      <c r="S96" s="39"/>
      <c r="T96" s="75"/>
      <c r="AT96" s="22" t="s">
        <v>622</v>
      </c>
      <c r="AU96" s="22" t="s">
        <v>81</v>
      </c>
    </row>
    <row r="97" spans="2:65" s="1" customFormat="1" ht="16.5" customHeight="1">
      <c r="B97" s="38"/>
      <c r="C97" s="180">
        <v>9</v>
      </c>
      <c r="D97" s="180" t="s">
        <v>139</v>
      </c>
      <c r="E97" s="181" t="s">
        <v>1204</v>
      </c>
      <c r="F97" s="182" t="s">
        <v>1203</v>
      </c>
      <c r="G97" s="183" t="s">
        <v>186</v>
      </c>
      <c r="H97" s="184">
        <v>7</v>
      </c>
      <c r="I97" s="185"/>
      <c r="J97" s="186">
        <f>ROUND(I97*H97,2)</f>
        <v>0</v>
      </c>
      <c r="K97" s="182" t="s">
        <v>24</v>
      </c>
      <c r="L97" s="58"/>
      <c r="M97" s="187" t="s">
        <v>24</v>
      </c>
      <c r="N97" s="188" t="s">
        <v>44</v>
      </c>
      <c r="O97" s="39"/>
      <c r="P97" s="189">
        <f>O97*H97</f>
        <v>0</v>
      </c>
      <c r="Q97" s="189">
        <v>0.1</v>
      </c>
      <c r="R97" s="189">
        <f>Q97*H97</f>
        <v>0.70000000000000007</v>
      </c>
      <c r="S97" s="189">
        <v>0</v>
      </c>
      <c r="T97" s="190">
        <f>S97*H97</f>
        <v>0</v>
      </c>
      <c r="AR97" s="22" t="s">
        <v>144</v>
      </c>
      <c r="AT97" s="22" t="s">
        <v>139</v>
      </c>
      <c r="AU97" s="22" t="s">
        <v>81</v>
      </c>
      <c r="AY97" s="22" t="s">
        <v>138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81</v>
      </c>
      <c r="BK97" s="191">
        <f>ROUND(I97*H97,2)</f>
        <v>0</v>
      </c>
      <c r="BL97" s="22" t="s">
        <v>144</v>
      </c>
      <c r="BM97" s="22" t="s">
        <v>905</v>
      </c>
    </row>
    <row r="98" spans="2:65" s="1" customFormat="1" ht="27">
      <c r="B98" s="38"/>
      <c r="C98" s="60"/>
      <c r="D98" s="194" t="s">
        <v>622</v>
      </c>
      <c r="E98" s="60"/>
      <c r="F98" s="239" t="s">
        <v>902</v>
      </c>
      <c r="G98" s="60"/>
      <c r="H98" s="60"/>
      <c r="I98" s="153"/>
      <c r="J98" s="60"/>
      <c r="K98" s="60"/>
      <c r="L98" s="58"/>
      <c r="M98" s="240"/>
      <c r="N98" s="39"/>
      <c r="O98" s="39"/>
      <c r="P98" s="39"/>
      <c r="Q98" s="39"/>
      <c r="R98" s="39"/>
      <c r="S98" s="39"/>
      <c r="T98" s="75"/>
      <c r="AT98" s="22" t="s">
        <v>622</v>
      </c>
      <c r="AU98" s="22" t="s">
        <v>81</v>
      </c>
    </row>
    <row r="99" spans="2:65" s="9" customFormat="1" ht="37.35" customHeight="1">
      <c r="B99" s="166"/>
      <c r="C99" s="167"/>
      <c r="D99" s="168" t="s">
        <v>72</v>
      </c>
      <c r="E99" s="169" t="s">
        <v>343</v>
      </c>
      <c r="F99" s="169" t="s">
        <v>344</v>
      </c>
      <c r="G99" s="167"/>
      <c r="H99" s="167"/>
      <c r="I99" s="170"/>
      <c r="J99" s="171">
        <f>BK99</f>
        <v>0</v>
      </c>
      <c r="K99" s="167"/>
      <c r="L99" s="172"/>
      <c r="M99" s="173"/>
      <c r="N99" s="174"/>
      <c r="O99" s="174"/>
      <c r="P99" s="175">
        <f>P100</f>
        <v>0</v>
      </c>
      <c r="Q99" s="174"/>
      <c r="R99" s="175">
        <f>R100</f>
        <v>0</v>
      </c>
      <c r="S99" s="174"/>
      <c r="T99" s="176">
        <f>T100</f>
        <v>0</v>
      </c>
      <c r="AR99" s="177" t="s">
        <v>81</v>
      </c>
      <c r="AT99" s="178" t="s">
        <v>72</v>
      </c>
      <c r="AU99" s="178" t="s">
        <v>73</v>
      </c>
      <c r="AY99" s="177" t="s">
        <v>138</v>
      </c>
      <c r="BK99" s="179">
        <f>BK100</f>
        <v>0</v>
      </c>
    </row>
    <row r="100" spans="2:65" s="1" customFormat="1" ht="25.5" customHeight="1">
      <c r="B100" s="38"/>
      <c r="C100" s="180">
        <v>10</v>
      </c>
      <c r="D100" s="180" t="s">
        <v>139</v>
      </c>
      <c r="E100" s="181" t="s">
        <v>906</v>
      </c>
      <c r="F100" s="182" t="s">
        <v>907</v>
      </c>
      <c r="G100" s="183" t="s">
        <v>210</v>
      </c>
      <c r="H100" s="184">
        <v>10.15</v>
      </c>
      <c r="I100" s="185"/>
      <c r="J100" s="186">
        <f>ROUND(I100*H100,2)</f>
        <v>0</v>
      </c>
      <c r="K100" s="182" t="s">
        <v>143</v>
      </c>
      <c r="L100" s="58"/>
      <c r="M100" s="187" t="s">
        <v>24</v>
      </c>
      <c r="N100" s="188" t="s">
        <v>44</v>
      </c>
      <c r="O100" s="39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22" t="s">
        <v>144</v>
      </c>
      <c r="AT100" s="22" t="s">
        <v>139</v>
      </c>
      <c r="AU100" s="22" t="s">
        <v>81</v>
      </c>
      <c r="AY100" s="22" t="s">
        <v>138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22" t="s">
        <v>81</v>
      </c>
      <c r="BK100" s="191">
        <f>ROUND(I100*H100,2)</f>
        <v>0</v>
      </c>
      <c r="BL100" s="22" t="s">
        <v>144</v>
      </c>
      <c r="BM100" s="22" t="s">
        <v>908</v>
      </c>
    </row>
    <row r="101" spans="2:65" s="9" customFormat="1" ht="37.35" customHeight="1">
      <c r="B101" s="166"/>
      <c r="C101" s="167"/>
      <c r="D101" s="168" t="s">
        <v>72</v>
      </c>
      <c r="E101" s="169" t="s">
        <v>909</v>
      </c>
      <c r="F101" s="169" t="s">
        <v>910</v>
      </c>
      <c r="G101" s="167"/>
      <c r="H101" s="167"/>
      <c r="I101" s="170"/>
      <c r="J101" s="171">
        <f>BK101</f>
        <v>0</v>
      </c>
      <c r="K101" s="167"/>
      <c r="L101" s="172"/>
      <c r="M101" s="173"/>
      <c r="N101" s="174"/>
      <c r="O101" s="174"/>
      <c r="P101" s="175">
        <f>SUM(P102:P116)</f>
        <v>0</v>
      </c>
      <c r="Q101" s="174"/>
      <c r="R101" s="175">
        <f>SUM(R102:R116)</f>
        <v>5.0320000000000004E-2</v>
      </c>
      <c r="S101" s="174"/>
      <c r="T101" s="176">
        <f>SUM(T102:T116)</f>
        <v>0</v>
      </c>
      <c r="AR101" s="177" t="s">
        <v>83</v>
      </c>
      <c r="AT101" s="178" t="s">
        <v>72</v>
      </c>
      <c r="AU101" s="178" t="s">
        <v>73</v>
      </c>
      <c r="AY101" s="177" t="s">
        <v>138</v>
      </c>
      <c r="BK101" s="179">
        <f>SUM(BK102:BK116)</f>
        <v>0</v>
      </c>
    </row>
    <row r="102" spans="2:65" s="1" customFormat="1" ht="25.5" customHeight="1">
      <c r="B102" s="38"/>
      <c r="C102" s="180">
        <v>11</v>
      </c>
      <c r="D102" s="180" t="s">
        <v>139</v>
      </c>
      <c r="E102" s="181" t="s">
        <v>911</v>
      </c>
      <c r="F102" s="182" t="s">
        <v>912</v>
      </c>
      <c r="G102" s="183" t="s">
        <v>142</v>
      </c>
      <c r="H102" s="184">
        <v>8</v>
      </c>
      <c r="I102" s="185"/>
      <c r="J102" s="186">
        <f>ROUND(I102*H102,2)</f>
        <v>0</v>
      </c>
      <c r="K102" s="182" t="s">
        <v>143</v>
      </c>
      <c r="L102" s="58"/>
      <c r="M102" s="187" t="s">
        <v>24</v>
      </c>
      <c r="N102" s="188" t="s">
        <v>44</v>
      </c>
      <c r="O102" s="39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22" t="s">
        <v>212</v>
      </c>
      <c r="AT102" s="22" t="s">
        <v>139</v>
      </c>
      <c r="AU102" s="22" t="s">
        <v>81</v>
      </c>
      <c r="AY102" s="22" t="s">
        <v>138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22" t="s">
        <v>81</v>
      </c>
      <c r="BK102" s="191">
        <f>ROUND(I102*H102,2)</f>
        <v>0</v>
      </c>
      <c r="BL102" s="22" t="s">
        <v>212</v>
      </c>
      <c r="BM102" s="22" t="s">
        <v>913</v>
      </c>
    </row>
    <row r="103" spans="2:65" s="10" customFormat="1">
      <c r="B103" s="192"/>
      <c r="C103" s="193"/>
      <c r="D103" s="194" t="s">
        <v>154</v>
      </c>
      <c r="E103" s="195" t="s">
        <v>24</v>
      </c>
      <c r="F103" s="196" t="s">
        <v>914</v>
      </c>
      <c r="G103" s="193"/>
      <c r="H103" s="197">
        <v>8</v>
      </c>
      <c r="I103" s="198"/>
      <c r="J103" s="193"/>
      <c r="K103" s="193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154</v>
      </c>
      <c r="AU103" s="203" t="s">
        <v>81</v>
      </c>
      <c r="AV103" s="10" t="s">
        <v>83</v>
      </c>
      <c r="AW103" s="10" t="s">
        <v>36</v>
      </c>
      <c r="AX103" s="10" t="s">
        <v>81</v>
      </c>
      <c r="AY103" s="203" t="s">
        <v>138</v>
      </c>
    </row>
    <row r="104" spans="2:65" s="1" customFormat="1" ht="16.5" customHeight="1">
      <c r="B104" s="38"/>
      <c r="C104" s="229">
        <v>12</v>
      </c>
      <c r="D104" s="229" t="s">
        <v>305</v>
      </c>
      <c r="E104" s="230" t="s">
        <v>915</v>
      </c>
      <c r="F104" s="231" t="s">
        <v>916</v>
      </c>
      <c r="G104" s="232" t="s">
        <v>210</v>
      </c>
      <c r="H104" s="233">
        <v>2E-3</v>
      </c>
      <c r="I104" s="234"/>
      <c r="J104" s="235">
        <f>ROUND(I104*H104,2)</f>
        <v>0</v>
      </c>
      <c r="K104" s="231" t="s">
        <v>143</v>
      </c>
      <c r="L104" s="236"/>
      <c r="M104" s="237" t="s">
        <v>24</v>
      </c>
      <c r="N104" s="238" t="s">
        <v>44</v>
      </c>
      <c r="O104" s="39"/>
      <c r="P104" s="189">
        <f>O104*H104</f>
        <v>0</v>
      </c>
      <c r="Q104" s="189">
        <v>1</v>
      </c>
      <c r="R104" s="189">
        <f>Q104*H104</f>
        <v>2E-3</v>
      </c>
      <c r="S104" s="189">
        <v>0</v>
      </c>
      <c r="T104" s="190">
        <f>S104*H104</f>
        <v>0</v>
      </c>
      <c r="AR104" s="22" t="s">
        <v>497</v>
      </c>
      <c r="AT104" s="22" t="s">
        <v>305</v>
      </c>
      <c r="AU104" s="22" t="s">
        <v>81</v>
      </c>
      <c r="AY104" s="22" t="s">
        <v>138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22" t="s">
        <v>81</v>
      </c>
      <c r="BK104" s="191">
        <f>ROUND(I104*H104,2)</f>
        <v>0</v>
      </c>
      <c r="BL104" s="22" t="s">
        <v>212</v>
      </c>
      <c r="BM104" s="22" t="s">
        <v>917</v>
      </c>
    </row>
    <row r="105" spans="2:65" s="10" customFormat="1">
      <c r="B105" s="192"/>
      <c r="C105" s="193"/>
      <c r="D105" s="194" t="s">
        <v>154</v>
      </c>
      <c r="E105" s="193"/>
      <c r="F105" s="196" t="s">
        <v>918</v>
      </c>
      <c r="G105" s="193"/>
      <c r="H105" s="197">
        <v>2E-3</v>
      </c>
      <c r="I105" s="198"/>
      <c r="J105" s="193"/>
      <c r="K105" s="193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154</v>
      </c>
      <c r="AU105" s="203" t="s">
        <v>81</v>
      </c>
      <c r="AV105" s="10" t="s">
        <v>83</v>
      </c>
      <c r="AW105" s="10" t="s">
        <v>6</v>
      </c>
      <c r="AX105" s="10" t="s">
        <v>81</v>
      </c>
      <c r="AY105" s="203" t="s">
        <v>138</v>
      </c>
    </row>
    <row r="106" spans="2:65" s="1" customFormat="1" ht="25.5" customHeight="1">
      <c r="B106" s="38"/>
      <c r="C106" s="180">
        <v>13</v>
      </c>
      <c r="D106" s="180" t="s">
        <v>139</v>
      </c>
      <c r="E106" s="181" t="s">
        <v>919</v>
      </c>
      <c r="F106" s="182" t="s">
        <v>920</v>
      </c>
      <c r="G106" s="183" t="s">
        <v>142</v>
      </c>
      <c r="H106" s="184">
        <v>5.2</v>
      </c>
      <c r="I106" s="185"/>
      <c r="J106" s="186">
        <f>ROUND(I106*H106,2)</f>
        <v>0</v>
      </c>
      <c r="K106" s="182" t="s">
        <v>143</v>
      </c>
      <c r="L106" s="58"/>
      <c r="M106" s="187" t="s">
        <v>24</v>
      </c>
      <c r="N106" s="188" t="s">
        <v>44</v>
      </c>
      <c r="O106" s="39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22" t="s">
        <v>212</v>
      </c>
      <c r="AT106" s="22" t="s">
        <v>139</v>
      </c>
      <c r="AU106" s="22" t="s">
        <v>81</v>
      </c>
      <c r="AY106" s="22" t="s">
        <v>138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22" t="s">
        <v>81</v>
      </c>
      <c r="BK106" s="191">
        <f>ROUND(I106*H106,2)</f>
        <v>0</v>
      </c>
      <c r="BL106" s="22" t="s">
        <v>212</v>
      </c>
      <c r="BM106" s="22" t="s">
        <v>921</v>
      </c>
    </row>
    <row r="107" spans="2:65" s="10" customFormat="1">
      <c r="B107" s="192"/>
      <c r="C107" s="193"/>
      <c r="D107" s="194" t="s">
        <v>154</v>
      </c>
      <c r="E107" s="195" t="s">
        <v>24</v>
      </c>
      <c r="F107" s="196" t="s">
        <v>922</v>
      </c>
      <c r="G107" s="193"/>
      <c r="H107" s="197">
        <v>5.2</v>
      </c>
      <c r="I107" s="198"/>
      <c r="J107" s="193"/>
      <c r="K107" s="193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154</v>
      </c>
      <c r="AU107" s="203" t="s">
        <v>81</v>
      </c>
      <c r="AV107" s="10" t="s">
        <v>83</v>
      </c>
      <c r="AW107" s="10" t="s">
        <v>36</v>
      </c>
      <c r="AX107" s="10" t="s">
        <v>81</v>
      </c>
      <c r="AY107" s="203" t="s">
        <v>138</v>
      </c>
    </row>
    <row r="108" spans="2:65" s="1" customFormat="1" ht="16.5" customHeight="1">
      <c r="B108" s="38"/>
      <c r="C108" s="229">
        <v>14</v>
      </c>
      <c r="D108" s="229" t="s">
        <v>305</v>
      </c>
      <c r="E108" s="230" t="s">
        <v>915</v>
      </c>
      <c r="F108" s="231" t="s">
        <v>916</v>
      </c>
      <c r="G108" s="232" t="s">
        <v>210</v>
      </c>
      <c r="H108" s="233">
        <v>2E-3</v>
      </c>
      <c r="I108" s="234"/>
      <c r="J108" s="235">
        <f>ROUND(I108*H108,2)</f>
        <v>0</v>
      </c>
      <c r="K108" s="231" t="s">
        <v>143</v>
      </c>
      <c r="L108" s="236"/>
      <c r="M108" s="237" t="s">
        <v>24</v>
      </c>
      <c r="N108" s="238" t="s">
        <v>44</v>
      </c>
      <c r="O108" s="39"/>
      <c r="P108" s="189">
        <f>O108*H108</f>
        <v>0</v>
      </c>
      <c r="Q108" s="189">
        <v>1</v>
      </c>
      <c r="R108" s="189">
        <f>Q108*H108</f>
        <v>2E-3</v>
      </c>
      <c r="S108" s="189">
        <v>0</v>
      </c>
      <c r="T108" s="190">
        <f>S108*H108</f>
        <v>0</v>
      </c>
      <c r="AR108" s="22" t="s">
        <v>497</v>
      </c>
      <c r="AT108" s="22" t="s">
        <v>305</v>
      </c>
      <c r="AU108" s="22" t="s">
        <v>81</v>
      </c>
      <c r="AY108" s="22" t="s">
        <v>138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22" t="s">
        <v>81</v>
      </c>
      <c r="BK108" s="191">
        <f>ROUND(I108*H108,2)</f>
        <v>0</v>
      </c>
      <c r="BL108" s="22" t="s">
        <v>212</v>
      </c>
      <c r="BM108" s="22" t="s">
        <v>923</v>
      </c>
    </row>
    <row r="109" spans="2:65" s="10" customFormat="1">
      <c r="B109" s="192"/>
      <c r="C109" s="193"/>
      <c r="D109" s="194" t="s">
        <v>154</v>
      </c>
      <c r="E109" s="193"/>
      <c r="F109" s="196" t="s">
        <v>924</v>
      </c>
      <c r="G109" s="193"/>
      <c r="H109" s="197">
        <v>2E-3</v>
      </c>
      <c r="I109" s="198"/>
      <c r="J109" s="193"/>
      <c r="K109" s="193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154</v>
      </c>
      <c r="AU109" s="203" t="s">
        <v>81</v>
      </c>
      <c r="AV109" s="10" t="s">
        <v>83</v>
      </c>
      <c r="AW109" s="10" t="s">
        <v>6</v>
      </c>
      <c r="AX109" s="10" t="s">
        <v>81</v>
      </c>
      <c r="AY109" s="203" t="s">
        <v>138</v>
      </c>
    </row>
    <row r="110" spans="2:65" s="1" customFormat="1" ht="25.5" customHeight="1">
      <c r="B110" s="38"/>
      <c r="C110" s="180">
        <v>15</v>
      </c>
      <c r="D110" s="180" t="s">
        <v>139</v>
      </c>
      <c r="E110" s="181" t="s">
        <v>925</v>
      </c>
      <c r="F110" s="182" t="s">
        <v>926</v>
      </c>
      <c r="G110" s="183" t="s">
        <v>142</v>
      </c>
      <c r="H110" s="184">
        <v>8</v>
      </c>
      <c r="I110" s="185"/>
      <c r="J110" s="186">
        <f>ROUND(I110*H110,2)</f>
        <v>0</v>
      </c>
      <c r="K110" s="182" t="s">
        <v>143</v>
      </c>
      <c r="L110" s="58"/>
      <c r="M110" s="187" t="s">
        <v>24</v>
      </c>
      <c r="N110" s="188" t="s">
        <v>44</v>
      </c>
      <c r="O110" s="39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22" t="s">
        <v>212</v>
      </c>
      <c r="AT110" s="22" t="s">
        <v>139</v>
      </c>
      <c r="AU110" s="22" t="s">
        <v>81</v>
      </c>
      <c r="AY110" s="22" t="s">
        <v>138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22" t="s">
        <v>81</v>
      </c>
      <c r="BK110" s="191">
        <f>ROUND(I110*H110,2)</f>
        <v>0</v>
      </c>
      <c r="BL110" s="22" t="s">
        <v>212</v>
      </c>
      <c r="BM110" s="22" t="s">
        <v>927</v>
      </c>
    </row>
    <row r="111" spans="2:65" s="1" customFormat="1" ht="16.5" customHeight="1">
      <c r="B111" s="38"/>
      <c r="C111" s="229">
        <v>16</v>
      </c>
      <c r="D111" s="229" t="s">
        <v>305</v>
      </c>
      <c r="E111" s="230" t="s">
        <v>928</v>
      </c>
      <c r="F111" s="231" t="s">
        <v>929</v>
      </c>
      <c r="G111" s="232" t="s">
        <v>142</v>
      </c>
      <c r="H111" s="233">
        <v>9.1999999999999993</v>
      </c>
      <c r="I111" s="234"/>
      <c r="J111" s="235">
        <f>ROUND(I111*H111,2)</f>
        <v>0</v>
      </c>
      <c r="K111" s="231" t="s">
        <v>143</v>
      </c>
      <c r="L111" s="236"/>
      <c r="M111" s="237" t="s">
        <v>24</v>
      </c>
      <c r="N111" s="238" t="s">
        <v>44</v>
      </c>
      <c r="O111" s="39"/>
      <c r="P111" s="189">
        <f>O111*H111</f>
        <v>0</v>
      </c>
      <c r="Q111" s="189">
        <v>3.0000000000000001E-3</v>
      </c>
      <c r="R111" s="189">
        <f>Q111*H111</f>
        <v>2.76E-2</v>
      </c>
      <c r="S111" s="189">
        <v>0</v>
      </c>
      <c r="T111" s="190">
        <f>S111*H111</f>
        <v>0</v>
      </c>
      <c r="AR111" s="22" t="s">
        <v>497</v>
      </c>
      <c r="AT111" s="22" t="s">
        <v>305</v>
      </c>
      <c r="AU111" s="22" t="s">
        <v>81</v>
      </c>
      <c r="AY111" s="22" t="s">
        <v>138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22" t="s">
        <v>81</v>
      </c>
      <c r="BK111" s="191">
        <f>ROUND(I111*H111,2)</f>
        <v>0</v>
      </c>
      <c r="BL111" s="22" t="s">
        <v>212</v>
      </c>
      <c r="BM111" s="22" t="s">
        <v>930</v>
      </c>
    </row>
    <row r="112" spans="2:65" s="10" customFormat="1">
      <c r="B112" s="192"/>
      <c r="C112" s="193"/>
      <c r="D112" s="194" t="s">
        <v>154</v>
      </c>
      <c r="E112" s="193"/>
      <c r="F112" s="196" t="s">
        <v>931</v>
      </c>
      <c r="G112" s="193"/>
      <c r="H112" s="197">
        <v>9.1999999999999993</v>
      </c>
      <c r="I112" s="198"/>
      <c r="J112" s="193"/>
      <c r="K112" s="193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154</v>
      </c>
      <c r="AU112" s="203" t="s">
        <v>81</v>
      </c>
      <c r="AV112" s="10" t="s">
        <v>83</v>
      </c>
      <c r="AW112" s="10" t="s">
        <v>6</v>
      </c>
      <c r="AX112" s="10" t="s">
        <v>81</v>
      </c>
      <c r="AY112" s="203" t="s">
        <v>138</v>
      </c>
    </row>
    <row r="113" spans="2:65" s="1" customFormat="1" ht="25.5" customHeight="1">
      <c r="B113" s="38"/>
      <c r="C113" s="180">
        <v>17</v>
      </c>
      <c r="D113" s="180" t="s">
        <v>139</v>
      </c>
      <c r="E113" s="181" t="s">
        <v>932</v>
      </c>
      <c r="F113" s="182" t="s">
        <v>933</v>
      </c>
      <c r="G113" s="183" t="s">
        <v>142</v>
      </c>
      <c r="H113" s="184">
        <v>5.2</v>
      </c>
      <c r="I113" s="185"/>
      <c r="J113" s="186">
        <f>ROUND(I113*H113,2)</f>
        <v>0</v>
      </c>
      <c r="K113" s="182" t="s">
        <v>143</v>
      </c>
      <c r="L113" s="58"/>
      <c r="M113" s="187" t="s">
        <v>24</v>
      </c>
      <c r="N113" s="188" t="s">
        <v>44</v>
      </c>
      <c r="O113" s="39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22" t="s">
        <v>212</v>
      </c>
      <c r="AT113" s="22" t="s">
        <v>139</v>
      </c>
      <c r="AU113" s="22" t="s">
        <v>81</v>
      </c>
      <c r="AY113" s="22" t="s">
        <v>138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22" t="s">
        <v>81</v>
      </c>
      <c r="BK113" s="191">
        <f>ROUND(I113*H113,2)</f>
        <v>0</v>
      </c>
      <c r="BL113" s="22" t="s">
        <v>212</v>
      </c>
      <c r="BM113" s="22" t="s">
        <v>934</v>
      </c>
    </row>
    <row r="114" spans="2:65" s="1" customFormat="1" ht="16.5" customHeight="1">
      <c r="B114" s="38"/>
      <c r="C114" s="229">
        <v>18</v>
      </c>
      <c r="D114" s="229" t="s">
        <v>305</v>
      </c>
      <c r="E114" s="230" t="s">
        <v>928</v>
      </c>
      <c r="F114" s="231" t="s">
        <v>929</v>
      </c>
      <c r="G114" s="232" t="s">
        <v>142</v>
      </c>
      <c r="H114" s="233">
        <v>6.24</v>
      </c>
      <c r="I114" s="234"/>
      <c r="J114" s="235">
        <f>ROUND(I114*H114,2)</f>
        <v>0</v>
      </c>
      <c r="K114" s="231" t="s">
        <v>143</v>
      </c>
      <c r="L114" s="236"/>
      <c r="M114" s="237" t="s">
        <v>24</v>
      </c>
      <c r="N114" s="238" t="s">
        <v>44</v>
      </c>
      <c r="O114" s="39"/>
      <c r="P114" s="189">
        <f>O114*H114</f>
        <v>0</v>
      </c>
      <c r="Q114" s="189">
        <v>3.0000000000000001E-3</v>
      </c>
      <c r="R114" s="189">
        <f>Q114*H114</f>
        <v>1.8720000000000001E-2</v>
      </c>
      <c r="S114" s="189">
        <v>0</v>
      </c>
      <c r="T114" s="190">
        <f>S114*H114</f>
        <v>0</v>
      </c>
      <c r="AR114" s="22" t="s">
        <v>497</v>
      </c>
      <c r="AT114" s="22" t="s">
        <v>305</v>
      </c>
      <c r="AU114" s="22" t="s">
        <v>81</v>
      </c>
      <c r="AY114" s="22" t="s">
        <v>138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2" t="s">
        <v>81</v>
      </c>
      <c r="BK114" s="191">
        <f>ROUND(I114*H114,2)</f>
        <v>0</v>
      </c>
      <c r="BL114" s="22" t="s">
        <v>212</v>
      </c>
      <c r="BM114" s="22" t="s">
        <v>935</v>
      </c>
    </row>
    <row r="115" spans="2:65" s="10" customFormat="1">
      <c r="B115" s="192"/>
      <c r="C115" s="193"/>
      <c r="D115" s="194" t="s">
        <v>154</v>
      </c>
      <c r="E115" s="193"/>
      <c r="F115" s="196" t="s">
        <v>936</v>
      </c>
      <c r="G115" s="193"/>
      <c r="H115" s="197">
        <v>6.24</v>
      </c>
      <c r="I115" s="198"/>
      <c r="J115" s="193"/>
      <c r="K115" s="193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154</v>
      </c>
      <c r="AU115" s="203" t="s">
        <v>81</v>
      </c>
      <c r="AV115" s="10" t="s">
        <v>83</v>
      </c>
      <c r="AW115" s="10" t="s">
        <v>6</v>
      </c>
      <c r="AX115" s="10" t="s">
        <v>81</v>
      </c>
      <c r="AY115" s="203" t="s">
        <v>138</v>
      </c>
    </row>
    <row r="116" spans="2:65" s="1" customFormat="1" ht="38.25" customHeight="1">
      <c r="B116" s="38"/>
      <c r="C116" s="180">
        <v>19</v>
      </c>
      <c r="D116" s="180" t="s">
        <v>139</v>
      </c>
      <c r="E116" s="181" t="s">
        <v>937</v>
      </c>
      <c r="F116" s="182" t="s">
        <v>938</v>
      </c>
      <c r="G116" s="183" t="s">
        <v>939</v>
      </c>
      <c r="H116" s="322">
        <v>33.531999999999996</v>
      </c>
      <c r="I116" s="185"/>
      <c r="J116" s="186">
        <f>ROUND(I116*H116,2)</f>
        <v>0</v>
      </c>
      <c r="K116" s="182" t="s">
        <v>143</v>
      </c>
      <c r="L116" s="58"/>
      <c r="M116" s="187" t="s">
        <v>24</v>
      </c>
      <c r="N116" s="225" t="s">
        <v>44</v>
      </c>
      <c r="O116" s="226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AR116" s="22" t="s">
        <v>212</v>
      </c>
      <c r="AT116" s="22" t="s">
        <v>139</v>
      </c>
      <c r="AU116" s="22" t="s">
        <v>81</v>
      </c>
      <c r="AY116" s="22" t="s">
        <v>138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22" t="s">
        <v>81</v>
      </c>
      <c r="BK116" s="191">
        <f>ROUND(I116*H116,2)</f>
        <v>0</v>
      </c>
      <c r="BL116" s="22" t="s">
        <v>212</v>
      </c>
      <c r="BM116" s="22" t="s">
        <v>940</v>
      </c>
    </row>
    <row r="117" spans="2:65" s="1" customFormat="1" ht="6.95" customHeight="1">
      <c r="B117" s="53"/>
      <c r="C117" s="54"/>
      <c r="D117" s="54"/>
      <c r="E117" s="54"/>
      <c r="F117" s="54"/>
      <c r="G117" s="54"/>
      <c r="H117" s="54"/>
      <c r="I117" s="136"/>
      <c r="J117" s="54"/>
      <c r="K117" s="54"/>
      <c r="L117" s="58"/>
    </row>
  </sheetData>
  <sheetProtection password="CA23" sheet="1" objects="1" scenarios="1"/>
  <autoFilter ref="C80:K116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BR120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9"/>
      <c r="C1" s="109"/>
      <c r="D1" s="110" t="s">
        <v>1</v>
      </c>
      <c r="E1" s="109"/>
      <c r="F1" s="111" t="s">
        <v>108</v>
      </c>
      <c r="G1" s="367" t="s">
        <v>109</v>
      </c>
      <c r="H1" s="367"/>
      <c r="I1" s="112"/>
      <c r="J1" s="111" t="s">
        <v>110</v>
      </c>
      <c r="K1" s="110" t="s">
        <v>111</v>
      </c>
      <c r="L1" s="111" t="s">
        <v>112</v>
      </c>
      <c r="M1" s="111"/>
      <c r="N1" s="111"/>
      <c r="O1" s="111"/>
      <c r="P1" s="111"/>
      <c r="Q1" s="111"/>
      <c r="R1" s="111"/>
      <c r="S1" s="111"/>
      <c r="T1" s="111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22" t="s">
        <v>104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3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113</v>
      </c>
      <c r="E4" s="27"/>
      <c r="F4" s="27"/>
      <c r="G4" s="27"/>
      <c r="H4" s="27"/>
      <c r="I4" s="114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4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114"/>
      <c r="J6" s="27"/>
      <c r="K6" s="29"/>
    </row>
    <row r="7" spans="1:70" ht="16.5" customHeight="1">
      <c r="B7" s="26"/>
      <c r="C7" s="27"/>
      <c r="D7" s="27"/>
      <c r="E7" s="368" t="str">
        <f>'Rekapitulace stavby'!K6</f>
        <v>Příjezdová komunikace z ul. Kischovy</v>
      </c>
      <c r="F7" s="369"/>
      <c r="G7" s="369"/>
      <c r="H7" s="369"/>
      <c r="I7" s="114"/>
      <c r="J7" s="27"/>
      <c r="K7" s="29"/>
    </row>
    <row r="8" spans="1:70" s="1" customFormat="1" ht="15">
      <c r="B8" s="38"/>
      <c r="C8" s="39"/>
      <c r="D8" s="35" t="s">
        <v>114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70" t="s">
        <v>941</v>
      </c>
      <c r="F9" s="371"/>
      <c r="G9" s="371"/>
      <c r="H9" s="371"/>
      <c r="I9" s="115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5" t="s">
        <v>21</v>
      </c>
      <c r="E11" s="39"/>
      <c r="F11" s="33" t="s">
        <v>24</v>
      </c>
      <c r="G11" s="39"/>
      <c r="H11" s="39"/>
      <c r="I11" s="116" t="s">
        <v>23</v>
      </c>
      <c r="J11" s="33" t="s">
        <v>24</v>
      </c>
      <c r="K11" s="42"/>
    </row>
    <row r="12" spans="1:70" s="1" customFormat="1" ht="14.45" customHeight="1">
      <c r="B12" s="38"/>
      <c r="C12" s="39"/>
      <c r="D12" s="35" t="s">
        <v>25</v>
      </c>
      <c r="E12" s="39"/>
      <c r="F12" s="33" t="s">
        <v>26</v>
      </c>
      <c r="G12" s="39"/>
      <c r="H12" s="39"/>
      <c r="I12" s="116" t="s">
        <v>27</v>
      </c>
      <c r="J12" s="117">
        <f>'Rekapitulace stavby'!AN8</f>
        <v>43350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5" t="s">
        <v>28</v>
      </c>
      <c r="E14" s="39"/>
      <c r="F14" s="39"/>
      <c r="G14" s="39"/>
      <c r="H14" s="39"/>
      <c r="I14" s="116" t="s">
        <v>29</v>
      </c>
      <c r="J14" s="33" t="s">
        <v>24</v>
      </c>
      <c r="K14" s="42"/>
    </row>
    <row r="15" spans="1:70" s="1" customFormat="1" ht="18" customHeight="1">
      <c r="B15" s="38"/>
      <c r="C15" s="39"/>
      <c r="D15" s="39"/>
      <c r="E15" s="33" t="s">
        <v>30</v>
      </c>
      <c r="F15" s="39"/>
      <c r="G15" s="39"/>
      <c r="H15" s="39"/>
      <c r="I15" s="116" t="s">
        <v>31</v>
      </c>
      <c r="J15" s="33" t="s">
        <v>24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5" t="s">
        <v>32</v>
      </c>
      <c r="E17" s="39"/>
      <c r="F17" s="39"/>
      <c r="G17" s="39"/>
      <c r="H17" s="39"/>
      <c r="I17" s="116" t="s">
        <v>29</v>
      </c>
      <c r="J17" s="33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3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31</v>
      </c>
      <c r="J18" s="33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5" t="s">
        <v>34</v>
      </c>
      <c r="E20" s="39"/>
      <c r="F20" s="39"/>
      <c r="G20" s="39"/>
      <c r="H20" s="39"/>
      <c r="I20" s="116" t="s">
        <v>29</v>
      </c>
      <c r="J20" s="33" t="s">
        <v>24</v>
      </c>
      <c r="K20" s="42"/>
    </row>
    <row r="21" spans="2:11" s="1" customFormat="1" ht="18" customHeight="1">
      <c r="B21" s="38"/>
      <c r="C21" s="39"/>
      <c r="D21" s="39"/>
      <c r="E21" s="33" t="s">
        <v>35</v>
      </c>
      <c r="F21" s="39"/>
      <c r="G21" s="39"/>
      <c r="H21" s="39"/>
      <c r="I21" s="116" t="s">
        <v>31</v>
      </c>
      <c r="J21" s="33" t="s">
        <v>24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5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71.25" customHeight="1">
      <c r="B24" s="118"/>
      <c r="C24" s="119"/>
      <c r="D24" s="119"/>
      <c r="E24" s="349" t="s">
        <v>38</v>
      </c>
      <c r="F24" s="349"/>
      <c r="G24" s="349"/>
      <c r="H24" s="349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39</v>
      </c>
      <c r="E27" s="39"/>
      <c r="F27" s="39"/>
      <c r="G27" s="39"/>
      <c r="H27" s="39"/>
      <c r="I27" s="115"/>
      <c r="J27" s="125">
        <f>ROUND(J78,2)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41</v>
      </c>
      <c r="G29" s="39"/>
      <c r="H29" s="39"/>
      <c r="I29" s="126" t="s">
        <v>40</v>
      </c>
      <c r="J29" s="43" t="s">
        <v>42</v>
      </c>
      <c r="K29" s="42"/>
    </row>
    <row r="30" spans="2:11" s="1" customFormat="1" ht="14.45" customHeight="1">
      <c r="B30" s="38"/>
      <c r="C30" s="39"/>
      <c r="D30" s="46" t="s">
        <v>43</v>
      </c>
      <c r="E30" s="46" t="s">
        <v>44</v>
      </c>
      <c r="F30" s="127">
        <f>ROUND(SUM(BE78:BE119), 2)</f>
        <v>0</v>
      </c>
      <c r="G30" s="39"/>
      <c r="H30" s="39"/>
      <c r="I30" s="128">
        <v>0.21</v>
      </c>
      <c r="J30" s="127">
        <f>ROUND(ROUND((SUM(BE78:BE119)),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45</v>
      </c>
      <c r="F31" s="127">
        <f>ROUND(SUM(BF78:BF119), 2)</f>
        <v>0</v>
      </c>
      <c r="G31" s="39"/>
      <c r="H31" s="39"/>
      <c r="I31" s="128">
        <v>0.15</v>
      </c>
      <c r="J31" s="127">
        <f>ROUND(ROUND((SUM(BF78:BF119)),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46</v>
      </c>
      <c r="F32" s="127">
        <f>ROUND(SUM(BG78:BG119),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47</v>
      </c>
      <c r="F33" s="127">
        <f>ROUND(SUM(BH78:BH119),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48</v>
      </c>
      <c r="F34" s="127">
        <f>ROUND(SUM(BI78:BI119),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49</v>
      </c>
      <c r="E36" s="76"/>
      <c r="F36" s="76"/>
      <c r="G36" s="131" t="s">
        <v>50</v>
      </c>
      <c r="H36" s="132" t="s">
        <v>51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8" t="s">
        <v>116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5" t="s">
        <v>19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68" t="str">
        <f>E7</f>
        <v>Příjezdová komunikace z ul. Kischovy</v>
      </c>
      <c r="F45" s="369"/>
      <c r="G45" s="369"/>
      <c r="H45" s="369"/>
      <c r="I45" s="115"/>
      <c r="J45" s="39"/>
      <c r="K45" s="42"/>
    </row>
    <row r="46" spans="2:11" s="1" customFormat="1" ht="14.45" customHeight="1">
      <c r="B46" s="38"/>
      <c r="C46" s="35" t="s">
        <v>114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70" t="str">
        <f>E9</f>
        <v>801 - SO 801 - Zeleň</v>
      </c>
      <c r="F47" s="371"/>
      <c r="G47" s="371"/>
      <c r="H47" s="371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5" t="s">
        <v>25</v>
      </c>
      <c r="D49" s="39"/>
      <c r="E49" s="39"/>
      <c r="F49" s="33" t="str">
        <f>F12</f>
        <v xml:space="preserve"> </v>
      </c>
      <c r="G49" s="39"/>
      <c r="H49" s="39"/>
      <c r="I49" s="116" t="s">
        <v>27</v>
      </c>
      <c r="J49" s="117">
        <f>IF(J12="","",J12)</f>
        <v>43350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5" t="s">
        <v>28</v>
      </c>
      <c r="D51" s="39"/>
      <c r="E51" s="39"/>
      <c r="F51" s="33" t="str">
        <f>E15</f>
        <v>Městský obvod Ostrava - Jih</v>
      </c>
      <c r="G51" s="39"/>
      <c r="H51" s="39"/>
      <c r="I51" s="116" t="s">
        <v>34</v>
      </c>
      <c r="J51" s="349" t="str">
        <f>E21</f>
        <v>Ing. David Klimša</v>
      </c>
      <c r="K51" s="42"/>
    </row>
    <row r="52" spans="2:47" s="1" customFormat="1" ht="14.45" customHeight="1">
      <c r="B52" s="38"/>
      <c r="C52" s="35" t="s">
        <v>32</v>
      </c>
      <c r="D52" s="39"/>
      <c r="E52" s="39"/>
      <c r="F52" s="33" t="str">
        <f>IF(E18="","",E18)</f>
        <v/>
      </c>
      <c r="G52" s="39"/>
      <c r="H52" s="39"/>
      <c r="I52" s="115"/>
      <c r="J52" s="363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117</v>
      </c>
      <c r="D54" s="129"/>
      <c r="E54" s="129"/>
      <c r="F54" s="129"/>
      <c r="G54" s="129"/>
      <c r="H54" s="129"/>
      <c r="I54" s="142"/>
      <c r="J54" s="143" t="s">
        <v>118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119</v>
      </c>
      <c r="D56" s="39"/>
      <c r="E56" s="39"/>
      <c r="F56" s="39"/>
      <c r="G56" s="39"/>
      <c r="H56" s="39"/>
      <c r="I56" s="115"/>
      <c r="J56" s="125">
        <f>J78</f>
        <v>0</v>
      </c>
      <c r="K56" s="42"/>
      <c r="AU56" s="22" t="s">
        <v>120</v>
      </c>
    </row>
    <row r="57" spans="2:47" s="7" customFormat="1" ht="24.95" customHeight="1">
      <c r="B57" s="146"/>
      <c r="C57" s="147"/>
      <c r="D57" s="148" t="s">
        <v>121</v>
      </c>
      <c r="E57" s="149"/>
      <c r="F57" s="149"/>
      <c r="G57" s="149"/>
      <c r="H57" s="149"/>
      <c r="I57" s="150"/>
      <c r="J57" s="151">
        <f>J79</f>
        <v>0</v>
      </c>
      <c r="K57" s="152"/>
    </row>
    <row r="58" spans="2:47" s="7" customFormat="1" ht="24.95" customHeight="1">
      <c r="B58" s="146"/>
      <c r="C58" s="147"/>
      <c r="D58" s="148" t="s">
        <v>233</v>
      </c>
      <c r="E58" s="149"/>
      <c r="F58" s="149"/>
      <c r="G58" s="149"/>
      <c r="H58" s="149"/>
      <c r="I58" s="150"/>
      <c r="J58" s="151">
        <f>J118</f>
        <v>0</v>
      </c>
      <c r="K58" s="152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15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36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7"/>
      <c r="L64" s="58"/>
    </row>
    <row r="65" spans="2:65" s="1" customFormat="1" ht="36.950000000000003" customHeight="1">
      <c r="B65" s="38"/>
      <c r="C65" s="59" t="s">
        <v>123</v>
      </c>
      <c r="D65" s="60"/>
      <c r="E65" s="60"/>
      <c r="F65" s="60"/>
      <c r="G65" s="60"/>
      <c r="H65" s="60"/>
      <c r="I65" s="153"/>
      <c r="J65" s="60"/>
      <c r="K65" s="60"/>
      <c r="L65" s="58"/>
    </row>
    <row r="66" spans="2:65" s="1" customFormat="1" ht="6.95" customHeight="1">
      <c r="B66" s="38"/>
      <c r="C66" s="60"/>
      <c r="D66" s="60"/>
      <c r="E66" s="60"/>
      <c r="F66" s="60"/>
      <c r="G66" s="60"/>
      <c r="H66" s="60"/>
      <c r="I66" s="153"/>
      <c r="J66" s="60"/>
      <c r="K66" s="60"/>
      <c r="L66" s="58"/>
    </row>
    <row r="67" spans="2:65" s="1" customFormat="1" ht="14.45" customHeight="1">
      <c r="B67" s="38"/>
      <c r="C67" s="62" t="s">
        <v>19</v>
      </c>
      <c r="D67" s="60"/>
      <c r="E67" s="60"/>
      <c r="F67" s="60"/>
      <c r="G67" s="60"/>
      <c r="H67" s="60"/>
      <c r="I67" s="153"/>
      <c r="J67" s="60"/>
      <c r="K67" s="60"/>
      <c r="L67" s="58"/>
    </row>
    <row r="68" spans="2:65" s="1" customFormat="1" ht="16.5" customHeight="1">
      <c r="B68" s="38"/>
      <c r="C68" s="60"/>
      <c r="D68" s="60"/>
      <c r="E68" s="364" t="str">
        <f>E7</f>
        <v>Příjezdová komunikace z ul. Kischovy</v>
      </c>
      <c r="F68" s="365"/>
      <c r="G68" s="365"/>
      <c r="H68" s="365"/>
      <c r="I68" s="153"/>
      <c r="J68" s="60"/>
      <c r="K68" s="60"/>
      <c r="L68" s="58"/>
    </row>
    <row r="69" spans="2:65" s="1" customFormat="1" ht="14.45" customHeight="1">
      <c r="B69" s="38"/>
      <c r="C69" s="62" t="s">
        <v>114</v>
      </c>
      <c r="D69" s="60"/>
      <c r="E69" s="60"/>
      <c r="F69" s="60"/>
      <c r="G69" s="60"/>
      <c r="H69" s="60"/>
      <c r="I69" s="153"/>
      <c r="J69" s="60"/>
      <c r="K69" s="60"/>
      <c r="L69" s="58"/>
    </row>
    <row r="70" spans="2:65" s="1" customFormat="1" ht="17.25" customHeight="1">
      <c r="B70" s="38"/>
      <c r="C70" s="60"/>
      <c r="D70" s="60"/>
      <c r="E70" s="343" t="str">
        <f>E9</f>
        <v>801 - SO 801 - Zeleň</v>
      </c>
      <c r="F70" s="366"/>
      <c r="G70" s="366"/>
      <c r="H70" s="366"/>
      <c r="I70" s="153"/>
      <c r="J70" s="60"/>
      <c r="K70" s="60"/>
      <c r="L70" s="58"/>
    </row>
    <row r="71" spans="2:65" s="1" customFormat="1" ht="6.95" customHeight="1">
      <c r="B71" s="38"/>
      <c r="C71" s="60"/>
      <c r="D71" s="60"/>
      <c r="E71" s="60"/>
      <c r="F71" s="60"/>
      <c r="G71" s="60"/>
      <c r="H71" s="60"/>
      <c r="I71" s="153"/>
      <c r="J71" s="60"/>
      <c r="K71" s="60"/>
      <c r="L71" s="58"/>
    </row>
    <row r="72" spans="2:65" s="1" customFormat="1" ht="18" customHeight="1">
      <c r="B72" s="38"/>
      <c r="C72" s="62" t="s">
        <v>25</v>
      </c>
      <c r="D72" s="60"/>
      <c r="E72" s="60"/>
      <c r="F72" s="154" t="str">
        <f>F12</f>
        <v xml:space="preserve"> </v>
      </c>
      <c r="G72" s="60"/>
      <c r="H72" s="60"/>
      <c r="I72" s="155" t="s">
        <v>27</v>
      </c>
      <c r="J72" s="70">
        <f>IF(J12="","",J12)</f>
        <v>43350</v>
      </c>
      <c r="K72" s="60"/>
      <c r="L72" s="58"/>
    </row>
    <row r="73" spans="2:65" s="1" customFormat="1" ht="6.95" customHeight="1">
      <c r="B73" s="38"/>
      <c r="C73" s="60"/>
      <c r="D73" s="60"/>
      <c r="E73" s="60"/>
      <c r="F73" s="60"/>
      <c r="G73" s="60"/>
      <c r="H73" s="60"/>
      <c r="I73" s="153"/>
      <c r="J73" s="60"/>
      <c r="K73" s="60"/>
      <c r="L73" s="58"/>
    </row>
    <row r="74" spans="2:65" s="1" customFormat="1" ht="15">
      <c r="B74" s="38"/>
      <c r="C74" s="62" t="s">
        <v>28</v>
      </c>
      <c r="D74" s="60"/>
      <c r="E74" s="60"/>
      <c r="F74" s="154" t="str">
        <f>E15</f>
        <v>Městský obvod Ostrava - Jih</v>
      </c>
      <c r="G74" s="60"/>
      <c r="H74" s="60"/>
      <c r="I74" s="155" t="s">
        <v>34</v>
      </c>
      <c r="J74" s="154" t="str">
        <f>E21</f>
        <v>Ing. David Klimša</v>
      </c>
      <c r="K74" s="60"/>
      <c r="L74" s="58"/>
    </row>
    <row r="75" spans="2:65" s="1" customFormat="1" ht="14.45" customHeight="1">
      <c r="B75" s="38"/>
      <c r="C75" s="62" t="s">
        <v>32</v>
      </c>
      <c r="D75" s="60"/>
      <c r="E75" s="60"/>
      <c r="F75" s="154" t="str">
        <f>IF(E18="","",E18)</f>
        <v/>
      </c>
      <c r="G75" s="60"/>
      <c r="H75" s="60"/>
      <c r="I75" s="153"/>
      <c r="J75" s="60"/>
      <c r="K75" s="60"/>
      <c r="L75" s="58"/>
    </row>
    <row r="76" spans="2:65" s="1" customFormat="1" ht="10.35" customHeight="1">
      <c r="B76" s="38"/>
      <c r="C76" s="60"/>
      <c r="D76" s="60"/>
      <c r="E76" s="60"/>
      <c r="F76" s="60"/>
      <c r="G76" s="60"/>
      <c r="H76" s="60"/>
      <c r="I76" s="153"/>
      <c r="J76" s="60"/>
      <c r="K76" s="60"/>
      <c r="L76" s="58"/>
    </row>
    <row r="77" spans="2:65" s="8" customFormat="1" ht="29.25" customHeight="1">
      <c r="B77" s="156"/>
      <c r="C77" s="157" t="s">
        <v>124</v>
      </c>
      <c r="D77" s="158" t="s">
        <v>58</v>
      </c>
      <c r="E77" s="158" t="s">
        <v>54</v>
      </c>
      <c r="F77" s="158" t="s">
        <v>125</v>
      </c>
      <c r="G77" s="158" t="s">
        <v>126</v>
      </c>
      <c r="H77" s="158" t="s">
        <v>127</v>
      </c>
      <c r="I77" s="159" t="s">
        <v>128</v>
      </c>
      <c r="J77" s="158" t="s">
        <v>118</v>
      </c>
      <c r="K77" s="160" t="s">
        <v>129</v>
      </c>
      <c r="L77" s="161"/>
      <c r="M77" s="78" t="s">
        <v>130</v>
      </c>
      <c r="N77" s="79" t="s">
        <v>43</v>
      </c>
      <c r="O77" s="79" t="s">
        <v>131</v>
      </c>
      <c r="P77" s="79" t="s">
        <v>132</v>
      </c>
      <c r="Q77" s="79" t="s">
        <v>133</v>
      </c>
      <c r="R77" s="79" t="s">
        <v>134</v>
      </c>
      <c r="S77" s="79" t="s">
        <v>135</v>
      </c>
      <c r="T77" s="80" t="s">
        <v>136</v>
      </c>
    </row>
    <row r="78" spans="2:65" s="1" customFormat="1" ht="29.25" customHeight="1">
      <c r="B78" s="38"/>
      <c r="C78" s="84" t="s">
        <v>119</v>
      </c>
      <c r="D78" s="60"/>
      <c r="E78" s="60"/>
      <c r="F78" s="60"/>
      <c r="G78" s="60"/>
      <c r="H78" s="60"/>
      <c r="I78" s="153"/>
      <c r="J78" s="162">
        <f>BK78</f>
        <v>0</v>
      </c>
      <c r="K78" s="60"/>
      <c r="L78" s="58"/>
      <c r="M78" s="81"/>
      <c r="N78" s="82"/>
      <c r="O78" s="82"/>
      <c r="P78" s="163">
        <f>P79+P118</f>
        <v>0</v>
      </c>
      <c r="Q78" s="82"/>
      <c r="R78" s="163">
        <f>R79+R118</f>
        <v>3.18045</v>
      </c>
      <c r="S78" s="82"/>
      <c r="T78" s="164">
        <f>T79+T118</f>
        <v>0</v>
      </c>
      <c r="AT78" s="22" t="s">
        <v>72</v>
      </c>
      <c r="AU78" s="22" t="s">
        <v>120</v>
      </c>
      <c r="BK78" s="165">
        <f>BK79+BK118</f>
        <v>0</v>
      </c>
    </row>
    <row r="79" spans="2:65" s="9" customFormat="1" ht="37.35" customHeight="1">
      <c r="B79" s="166"/>
      <c r="C79" s="167"/>
      <c r="D79" s="168" t="s">
        <v>72</v>
      </c>
      <c r="E79" s="169" t="s">
        <v>81</v>
      </c>
      <c r="F79" s="169" t="s">
        <v>137</v>
      </c>
      <c r="G79" s="167"/>
      <c r="H79" s="167"/>
      <c r="I79" s="170"/>
      <c r="J79" s="171">
        <f>BK79</f>
        <v>0</v>
      </c>
      <c r="K79" s="167"/>
      <c r="L79" s="172"/>
      <c r="M79" s="173"/>
      <c r="N79" s="174"/>
      <c r="O79" s="174"/>
      <c r="P79" s="175">
        <f>SUM(P80:P117)</f>
        <v>0</v>
      </c>
      <c r="Q79" s="174"/>
      <c r="R79" s="175">
        <f>SUM(R80:R117)</f>
        <v>3.18045</v>
      </c>
      <c r="S79" s="174"/>
      <c r="T79" s="176">
        <f>SUM(T80:T117)</f>
        <v>0</v>
      </c>
      <c r="AR79" s="177" t="s">
        <v>81</v>
      </c>
      <c r="AT79" s="178" t="s">
        <v>72</v>
      </c>
      <c r="AU79" s="178" t="s">
        <v>73</v>
      </c>
      <c r="AY79" s="177" t="s">
        <v>138</v>
      </c>
      <c r="BK79" s="179">
        <f>SUM(BK80:BK117)</f>
        <v>0</v>
      </c>
    </row>
    <row r="80" spans="2:65" s="1" customFormat="1" ht="25.5" customHeight="1">
      <c r="B80" s="38"/>
      <c r="C80" s="180" t="s">
        <v>81</v>
      </c>
      <c r="D80" s="180" t="s">
        <v>139</v>
      </c>
      <c r="E80" s="181" t="s">
        <v>942</v>
      </c>
      <c r="F80" s="182" t="s">
        <v>943</v>
      </c>
      <c r="G80" s="183" t="s">
        <v>142</v>
      </c>
      <c r="H80" s="184">
        <v>135</v>
      </c>
      <c r="I80" s="185"/>
      <c r="J80" s="186">
        <f>ROUND(I80*H80,2)</f>
        <v>0</v>
      </c>
      <c r="K80" s="182" t="s">
        <v>143</v>
      </c>
      <c r="L80" s="58"/>
      <c r="M80" s="187" t="s">
        <v>24</v>
      </c>
      <c r="N80" s="188" t="s">
        <v>44</v>
      </c>
      <c r="O80" s="39"/>
      <c r="P80" s="189">
        <f>O80*H80</f>
        <v>0</v>
      </c>
      <c r="Q80" s="189">
        <v>0</v>
      </c>
      <c r="R80" s="189">
        <f>Q80*H80</f>
        <v>0</v>
      </c>
      <c r="S80" s="189">
        <v>0</v>
      </c>
      <c r="T80" s="190">
        <f>S80*H80</f>
        <v>0</v>
      </c>
      <c r="AR80" s="22" t="s">
        <v>144</v>
      </c>
      <c r="AT80" s="22" t="s">
        <v>139</v>
      </c>
      <c r="AU80" s="22" t="s">
        <v>81</v>
      </c>
      <c r="AY80" s="22" t="s">
        <v>138</v>
      </c>
      <c r="BE80" s="191">
        <f>IF(N80="základní",J80,0)</f>
        <v>0</v>
      </c>
      <c r="BF80" s="191">
        <f>IF(N80="snížená",J80,0)</f>
        <v>0</v>
      </c>
      <c r="BG80" s="191">
        <f>IF(N80="zákl. přenesená",J80,0)</f>
        <v>0</v>
      </c>
      <c r="BH80" s="191">
        <f>IF(N80="sníž. přenesená",J80,0)</f>
        <v>0</v>
      </c>
      <c r="BI80" s="191">
        <f>IF(N80="nulová",J80,0)</f>
        <v>0</v>
      </c>
      <c r="BJ80" s="22" t="s">
        <v>81</v>
      </c>
      <c r="BK80" s="191">
        <f>ROUND(I80*H80,2)</f>
        <v>0</v>
      </c>
      <c r="BL80" s="22" t="s">
        <v>144</v>
      </c>
      <c r="BM80" s="22" t="s">
        <v>944</v>
      </c>
    </row>
    <row r="81" spans="2:65" s="1" customFormat="1" ht="27">
      <c r="B81" s="38"/>
      <c r="C81" s="60"/>
      <c r="D81" s="194" t="s">
        <v>622</v>
      </c>
      <c r="E81" s="60"/>
      <c r="F81" s="239" t="s">
        <v>945</v>
      </c>
      <c r="G81" s="60"/>
      <c r="H81" s="60"/>
      <c r="I81" s="153"/>
      <c r="J81" s="60"/>
      <c r="K81" s="60"/>
      <c r="L81" s="58"/>
      <c r="M81" s="240"/>
      <c r="N81" s="39"/>
      <c r="O81" s="39"/>
      <c r="P81" s="39"/>
      <c r="Q81" s="39"/>
      <c r="R81" s="39"/>
      <c r="S81" s="39"/>
      <c r="T81" s="75"/>
      <c r="AT81" s="22" t="s">
        <v>622</v>
      </c>
      <c r="AU81" s="22" t="s">
        <v>81</v>
      </c>
    </row>
    <row r="82" spans="2:65" s="1" customFormat="1" ht="19.5" customHeight="1">
      <c r="B82" s="38"/>
      <c r="C82" s="180" t="s">
        <v>83</v>
      </c>
      <c r="D82" s="180" t="s">
        <v>139</v>
      </c>
      <c r="E82" s="181" t="s">
        <v>1207</v>
      </c>
      <c r="F82" s="182" t="s">
        <v>1208</v>
      </c>
      <c r="G82" s="183" t="s">
        <v>192</v>
      </c>
      <c r="H82" s="184">
        <v>13.5</v>
      </c>
      <c r="I82" s="185"/>
      <c r="J82" s="186">
        <f t="shared" ref="J82:J95" si="0">ROUND(I82*H82,2)</f>
        <v>0</v>
      </c>
      <c r="K82" s="182" t="s">
        <v>143</v>
      </c>
      <c r="L82" s="58"/>
      <c r="M82" s="187" t="s">
        <v>24</v>
      </c>
      <c r="N82" s="188" t="s">
        <v>44</v>
      </c>
      <c r="O82" s="39"/>
      <c r="P82" s="189">
        <f t="shared" ref="P82:P91" si="1">O82*H82</f>
        <v>0</v>
      </c>
      <c r="Q82" s="189">
        <v>0</v>
      </c>
      <c r="R82" s="189">
        <f t="shared" ref="R82:R91" si="2">Q82*H82</f>
        <v>0</v>
      </c>
      <c r="S82" s="189">
        <v>0</v>
      </c>
      <c r="T82" s="190">
        <f t="shared" ref="T82:T91" si="3">S82*H82</f>
        <v>0</v>
      </c>
      <c r="AR82" s="22" t="s">
        <v>144</v>
      </c>
      <c r="AT82" s="22" t="s">
        <v>139</v>
      </c>
      <c r="AU82" s="22" t="s">
        <v>81</v>
      </c>
      <c r="AY82" s="22" t="s">
        <v>138</v>
      </c>
      <c r="BE82" s="191">
        <f t="shared" ref="BE82:BE91" si="4">IF(N82="základní",J82,0)</f>
        <v>0</v>
      </c>
      <c r="BF82" s="191">
        <f t="shared" ref="BF82:BF91" si="5">IF(N82="snížená",J82,0)</f>
        <v>0</v>
      </c>
      <c r="BG82" s="191">
        <f t="shared" ref="BG82:BG91" si="6">IF(N82="zákl. přenesená",J82,0)</f>
        <v>0</v>
      </c>
      <c r="BH82" s="191">
        <f t="shared" ref="BH82:BH91" si="7">IF(N82="sníž. přenesená",J82,0)</f>
        <v>0</v>
      </c>
      <c r="BI82" s="191">
        <f t="shared" ref="BI82:BI91" si="8">IF(N82="nulová",J82,0)</f>
        <v>0</v>
      </c>
      <c r="BJ82" s="22" t="s">
        <v>81</v>
      </c>
      <c r="BK82" s="191">
        <f t="shared" ref="BK82:BK95" si="9">ROUND(I82*H82,2)</f>
        <v>0</v>
      </c>
      <c r="BL82" s="22" t="s">
        <v>144</v>
      </c>
      <c r="BM82" s="22" t="s">
        <v>948</v>
      </c>
    </row>
    <row r="83" spans="2:65" s="1" customFormat="1" ht="16.5" customHeight="1">
      <c r="B83" s="38"/>
      <c r="C83" s="229">
        <v>3</v>
      </c>
      <c r="D83" s="229" t="s">
        <v>305</v>
      </c>
      <c r="E83" s="230" t="s">
        <v>1209</v>
      </c>
      <c r="F83" s="231" t="s">
        <v>1210</v>
      </c>
      <c r="G83" s="232" t="s">
        <v>192</v>
      </c>
      <c r="H83" s="233">
        <v>13.5</v>
      </c>
      <c r="I83" s="234"/>
      <c r="J83" s="235">
        <f t="shared" si="0"/>
        <v>0</v>
      </c>
      <c r="K83" s="231" t="s">
        <v>143</v>
      </c>
      <c r="L83" s="236"/>
      <c r="M83" s="237" t="s">
        <v>24</v>
      </c>
      <c r="N83" s="238" t="s">
        <v>44</v>
      </c>
      <c r="O83" s="39"/>
      <c r="P83" s="189">
        <f t="shared" si="1"/>
        <v>0</v>
      </c>
      <c r="Q83" s="189">
        <v>0.21</v>
      </c>
      <c r="R83" s="189">
        <f t="shared" si="2"/>
        <v>2.835</v>
      </c>
      <c r="S83" s="189">
        <v>0</v>
      </c>
      <c r="T83" s="190">
        <f t="shared" si="3"/>
        <v>0</v>
      </c>
      <c r="AR83" s="22" t="s">
        <v>175</v>
      </c>
      <c r="AT83" s="22" t="s">
        <v>305</v>
      </c>
      <c r="AU83" s="22" t="s">
        <v>81</v>
      </c>
      <c r="AY83" s="22" t="s">
        <v>138</v>
      </c>
      <c r="BE83" s="191">
        <f t="shared" si="4"/>
        <v>0</v>
      </c>
      <c r="BF83" s="191">
        <f t="shared" si="5"/>
        <v>0</v>
      </c>
      <c r="BG83" s="191">
        <f t="shared" si="6"/>
        <v>0</v>
      </c>
      <c r="BH83" s="191">
        <f t="shared" si="7"/>
        <v>0</v>
      </c>
      <c r="BI83" s="191">
        <f t="shared" si="8"/>
        <v>0</v>
      </c>
      <c r="BJ83" s="22" t="s">
        <v>81</v>
      </c>
      <c r="BK83" s="191">
        <f t="shared" si="9"/>
        <v>0</v>
      </c>
      <c r="BL83" s="22" t="s">
        <v>144</v>
      </c>
      <c r="BM83" s="22" t="s">
        <v>956</v>
      </c>
    </row>
    <row r="84" spans="2:65" s="1" customFormat="1" ht="18.75" customHeight="1">
      <c r="B84" s="38"/>
      <c r="C84" s="180">
        <v>4</v>
      </c>
      <c r="D84" s="180" t="s">
        <v>139</v>
      </c>
      <c r="E84" s="181" t="s">
        <v>1211</v>
      </c>
      <c r="F84" s="182" t="s">
        <v>1212</v>
      </c>
      <c r="G84" s="183" t="s">
        <v>192</v>
      </c>
      <c r="H84" s="184">
        <v>13.5</v>
      </c>
      <c r="I84" s="185"/>
      <c r="J84" s="186">
        <f t="shared" si="0"/>
        <v>0</v>
      </c>
      <c r="K84" s="182" t="s">
        <v>143</v>
      </c>
      <c r="L84" s="58"/>
      <c r="M84" s="187" t="s">
        <v>24</v>
      </c>
      <c r="N84" s="188" t="s">
        <v>44</v>
      </c>
      <c r="O84" s="39"/>
      <c r="P84" s="189">
        <f t="shared" si="1"/>
        <v>0</v>
      </c>
      <c r="Q84" s="189">
        <v>0</v>
      </c>
      <c r="R84" s="189">
        <f t="shared" si="2"/>
        <v>0</v>
      </c>
      <c r="S84" s="189">
        <v>0</v>
      </c>
      <c r="T84" s="190">
        <f t="shared" si="3"/>
        <v>0</v>
      </c>
      <c r="AR84" s="22" t="s">
        <v>144</v>
      </c>
      <c r="AT84" s="22" t="s">
        <v>139</v>
      </c>
      <c r="AU84" s="22" t="s">
        <v>81</v>
      </c>
      <c r="AY84" s="22" t="s">
        <v>138</v>
      </c>
      <c r="BE84" s="191">
        <f t="shared" si="4"/>
        <v>0</v>
      </c>
      <c r="BF84" s="191">
        <f t="shared" si="5"/>
        <v>0</v>
      </c>
      <c r="BG84" s="191">
        <f t="shared" si="6"/>
        <v>0</v>
      </c>
      <c r="BH84" s="191">
        <f t="shared" si="7"/>
        <v>0</v>
      </c>
      <c r="BI84" s="191">
        <f t="shared" si="8"/>
        <v>0</v>
      </c>
      <c r="BJ84" s="22" t="s">
        <v>81</v>
      </c>
      <c r="BK84" s="191">
        <f t="shared" si="9"/>
        <v>0</v>
      </c>
      <c r="BL84" s="22" t="s">
        <v>144</v>
      </c>
      <c r="BM84" s="22" t="s">
        <v>948</v>
      </c>
    </row>
    <row r="85" spans="2:65" s="1" customFormat="1" ht="18" customHeight="1">
      <c r="B85" s="38"/>
      <c r="C85" s="180">
        <v>5</v>
      </c>
      <c r="D85" s="180" t="s">
        <v>139</v>
      </c>
      <c r="E85" s="181" t="s">
        <v>942</v>
      </c>
      <c r="F85" s="182" t="s">
        <v>1213</v>
      </c>
      <c r="G85" s="183" t="s">
        <v>142</v>
      </c>
      <c r="H85" s="184">
        <v>135</v>
      </c>
      <c r="I85" s="185"/>
      <c r="J85" s="186">
        <f t="shared" si="0"/>
        <v>0</v>
      </c>
      <c r="K85" s="182" t="s">
        <v>143</v>
      </c>
      <c r="L85" s="58"/>
      <c r="M85" s="187" t="s">
        <v>24</v>
      </c>
      <c r="N85" s="188" t="s">
        <v>44</v>
      </c>
      <c r="O85" s="39"/>
      <c r="P85" s="189">
        <f t="shared" si="1"/>
        <v>0</v>
      </c>
      <c r="Q85" s="189">
        <v>0</v>
      </c>
      <c r="R85" s="189">
        <f t="shared" si="2"/>
        <v>0</v>
      </c>
      <c r="S85" s="189">
        <v>0</v>
      </c>
      <c r="T85" s="190">
        <f t="shared" si="3"/>
        <v>0</v>
      </c>
      <c r="AR85" s="22" t="s">
        <v>144</v>
      </c>
      <c r="AT85" s="22" t="s">
        <v>139</v>
      </c>
      <c r="AU85" s="22" t="s">
        <v>81</v>
      </c>
      <c r="AY85" s="22" t="s">
        <v>138</v>
      </c>
      <c r="BE85" s="191">
        <f t="shared" si="4"/>
        <v>0</v>
      </c>
      <c r="BF85" s="191">
        <f t="shared" si="5"/>
        <v>0</v>
      </c>
      <c r="BG85" s="191">
        <f t="shared" si="6"/>
        <v>0</v>
      </c>
      <c r="BH85" s="191">
        <f t="shared" si="7"/>
        <v>0</v>
      </c>
      <c r="BI85" s="191">
        <f t="shared" si="8"/>
        <v>0</v>
      </c>
      <c r="BJ85" s="22" t="s">
        <v>81</v>
      </c>
      <c r="BK85" s="191">
        <f t="shared" si="9"/>
        <v>0</v>
      </c>
      <c r="BL85" s="22" t="s">
        <v>144</v>
      </c>
      <c r="BM85" s="22" t="s">
        <v>948</v>
      </c>
    </row>
    <row r="86" spans="2:65" s="1" customFormat="1" ht="18" customHeight="1">
      <c r="B86" s="38"/>
      <c r="C86" s="180">
        <v>6</v>
      </c>
      <c r="D86" s="180" t="s">
        <v>139</v>
      </c>
      <c r="E86" s="181" t="s">
        <v>1214</v>
      </c>
      <c r="F86" s="182" t="s">
        <v>1215</v>
      </c>
      <c r="G86" s="183" t="s">
        <v>142</v>
      </c>
      <c r="H86" s="184">
        <v>135</v>
      </c>
      <c r="I86" s="185"/>
      <c r="J86" s="186">
        <f t="shared" si="0"/>
        <v>0</v>
      </c>
      <c r="K86" s="182" t="s">
        <v>143</v>
      </c>
      <c r="L86" s="58"/>
      <c r="M86" s="187" t="s">
        <v>24</v>
      </c>
      <c r="N86" s="188" t="s">
        <v>44</v>
      </c>
      <c r="O86" s="39"/>
      <c r="P86" s="189">
        <f t="shared" si="1"/>
        <v>0</v>
      </c>
      <c r="Q86" s="189">
        <v>0</v>
      </c>
      <c r="R86" s="189">
        <f t="shared" si="2"/>
        <v>0</v>
      </c>
      <c r="S86" s="189">
        <v>0</v>
      </c>
      <c r="T86" s="190">
        <f t="shared" si="3"/>
        <v>0</v>
      </c>
      <c r="AR86" s="22" t="s">
        <v>144</v>
      </c>
      <c r="AT86" s="22" t="s">
        <v>139</v>
      </c>
      <c r="AU86" s="22" t="s">
        <v>81</v>
      </c>
      <c r="AY86" s="22" t="s">
        <v>138</v>
      </c>
      <c r="BE86" s="191">
        <f t="shared" si="4"/>
        <v>0</v>
      </c>
      <c r="BF86" s="191">
        <f t="shared" si="5"/>
        <v>0</v>
      </c>
      <c r="BG86" s="191">
        <f t="shared" si="6"/>
        <v>0</v>
      </c>
      <c r="BH86" s="191">
        <f t="shared" si="7"/>
        <v>0</v>
      </c>
      <c r="BI86" s="191">
        <f t="shared" si="8"/>
        <v>0</v>
      </c>
      <c r="BJ86" s="22" t="s">
        <v>81</v>
      </c>
      <c r="BK86" s="191">
        <f t="shared" si="9"/>
        <v>0</v>
      </c>
      <c r="BL86" s="22" t="s">
        <v>144</v>
      </c>
      <c r="BM86" s="22" t="s">
        <v>948</v>
      </c>
    </row>
    <row r="87" spans="2:65" s="1" customFormat="1" ht="18" customHeight="1">
      <c r="B87" s="38"/>
      <c r="C87" s="180">
        <v>7</v>
      </c>
      <c r="D87" s="180" t="s">
        <v>139</v>
      </c>
      <c r="E87" s="181" t="s">
        <v>1216</v>
      </c>
      <c r="F87" s="182" t="s">
        <v>1217</v>
      </c>
      <c r="G87" s="183" t="s">
        <v>142</v>
      </c>
      <c r="H87" s="184">
        <v>135</v>
      </c>
      <c r="I87" s="185"/>
      <c r="J87" s="186">
        <f t="shared" si="0"/>
        <v>0</v>
      </c>
      <c r="K87" s="182" t="s">
        <v>143</v>
      </c>
      <c r="L87" s="58"/>
      <c r="M87" s="187" t="s">
        <v>24</v>
      </c>
      <c r="N87" s="188" t="s">
        <v>44</v>
      </c>
      <c r="O87" s="39"/>
      <c r="P87" s="189">
        <f t="shared" si="1"/>
        <v>0</v>
      </c>
      <c r="Q87" s="189">
        <v>0</v>
      </c>
      <c r="R87" s="189">
        <f t="shared" si="2"/>
        <v>0</v>
      </c>
      <c r="S87" s="189">
        <v>0</v>
      </c>
      <c r="T87" s="190">
        <f t="shared" si="3"/>
        <v>0</v>
      </c>
      <c r="AR87" s="22" t="s">
        <v>144</v>
      </c>
      <c r="AT87" s="22" t="s">
        <v>139</v>
      </c>
      <c r="AU87" s="22" t="s">
        <v>81</v>
      </c>
      <c r="AY87" s="22" t="s">
        <v>138</v>
      </c>
      <c r="BE87" s="191">
        <f t="shared" si="4"/>
        <v>0</v>
      </c>
      <c r="BF87" s="191">
        <f t="shared" si="5"/>
        <v>0</v>
      </c>
      <c r="BG87" s="191">
        <f t="shared" si="6"/>
        <v>0</v>
      </c>
      <c r="BH87" s="191">
        <f t="shared" si="7"/>
        <v>0</v>
      </c>
      <c r="BI87" s="191">
        <f t="shared" si="8"/>
        <v>0</v>
      </c>
      <c r="BJ87" s="22" t="s">
        <v>81</v>
      </c>
      <c r="BK87" s="191">
        <f t="shared" si="9"/>
        <v>0</v>
      </c>
      <c r="BL87" s="22" t="s">
        <v>144</v>
      </c>
      <c r="BM87" s="22" t="s">
        <v>948</v>
      </c>
    </row>
    <row r="88" spans="2:65" s="1" customFormat="1" ht="25.5" customHeight="1">
      <c r="B88" s="38"/>
      <c r="C88" s="180">
        <v>8</v>
      </c>
      <c r="D88" s="180" t="s">
        <v>139</v>
      </c>
      <c r="E88" s="181" t="s">
        <v>946</v>
      </c>
      <c r="F88" s="182" t="s">
        <v>947</v>
      </c>
      <c r="G88" s="183" t="s">
        <v>142</v>
      </c>
      <c r="H88" s="184">
        <v>135</v>
      </c>
      <c r="I88" s="185"/>
      <c r="J88" s="186">
        <f t="shared" si="0"/>
        <v>0</v>
      </c>
      <c r="K88" s="182" t="s">
        <v>143</v>
      </c>
      <c r="L88" s="58"/>
      <c r="M88" s="187" t="s">
        <v>24</v>
      </c>
      <c r="N88" s="188" t="s">
        <v>44</v>
      </c>
      <c r="O88" s="39"/>
      <c r="P88" s="189">
        <f t="shared" si="1"/>
        <v>0</v>
      </c>
      <c r="Q88" s="189">
        <v>0</v>
      </c>
      <c r="R88" s="189">
        <f t="shared" si="2"/>
        <v>0</v>
      </c>
      <c r="S88" s="189">
        <v>0</v>
      </c>
      <c r="T88" s="190">
        <f t="shared" si="3"/>
        <v>0</v>
      </c>
      <c r="AR88" s="22" t="s">
        <v>144</v>
      </c>
      <c r="AT88" s="22" t="s">
        <v>139</v>
      </c>
      <c r="AU88" s="22" t="s">
        <v>81</v>
      </c>
      <c r="AY88" s="22" t="s">
        <v>138</v>
      </c>
      <c r="BE88" s="191">
        <f t="shared" si="4"/>
        <v>0</v>
      </c>
      <c r="BF88" s="191">
        <f t="shared" si="5"/>
        <v>0</v>
      </c>
      <c r="BG88" s="191">
        <f t="shared" si="6"/>
        <v>0</v>
      </c>
      <c r="BH88" s="191">
        <f t="shared" si="7"/>
        <v>0</v>
      </c>
      <c r="BI88" s="191">
        <f t="shared" si="8"/>
        <v>0</v>
      </c>
      <c r="BJ88" s="22" t="s">
        <v>81</v>
      </c>
      <c r="BK88" s="191">
        <f t="shared" si="9"/>
        <v>0</v>
      </c>
      <c r="BL88" s="22" t="s">
        <v>144</v>
      </c>
      <c r="BM88" s="22" t="s">
        <v>948</v>
      </c>
    </row>
    <row r="89" spans="2:65" s="1" customFormat="1" ht="16.5" customHeight="1">
      <c r="B89" s="38"/>
      <c r="C89" s="229">
        <v>9</v>
      </c>
      <c r="D89" s="229" t="s">
        <v>305</v>
      </c>
      <c r="E89" s="230" t="s">
        <v>961</v>
      </c>
      <c r="F89" s="231" t="s">
        <v>1218</v>
      </c>
      <c r="G89" s="232" t="s">
        <v>673</v>
      </c>
      <c r="H89" s="233">
        <v>4</v>
      </c>
      <c r="I89" s="234"/>
      <c r="J89" s="235">
        <f t="shared" si="0"/>
        <v>0</v>
      </c>
      <c r="K89" s="231" t="s">
        <v>143</v>
      </c>
      <c r="L89" s="236"/>
      <c r="M89" s="237" t="s">
        <v>24</v>
      </c>
      <c r="N89" s="238" t="s">
        <v>44</v>
      </c>
      <c r="O89" s="39"/>
      <c r="P89" s="189">
        <f t="shared" si="1"/>
        <v>0</v>
      </c>
      <c r="Q89" s="189">
        <v>1E-3</v>
      </c>
      <c r="R89" s="189">
        <f t="shared" si="2"/>
        <v>4.0000000000000001E-3</v>
      </c>
      <c r="S89" s="189">
        <v>0</v>
      </c>
      <c r="T89" s="190">
        <f t="shared" si="3"/>
        <v>0</v>
      </c>
      <c r="AR89" s="22" t="s">
        <v>175</v>
      </c>
      <c r="AT89" s="22" t="s">
        <v>305</v>
      </c>
      <c r="AU89" s="22" t="s">
        <v>81</v>
      </c>
      <c r="AY89" s="22" t="s">
        <v>138</v>
      </c>
      <c r="BE89" s="191">
        <f t="shared" si="4"/>
        <v>0</v>
      </c>
      <c r="BF89" s="191">
        <f t="shared" si="5"/>
        <v>0</v>
      </c>
      <c r="BG89" s="191">
        <f t="shared" si="6"/>
        <v>0</v>
      </c>
      <c r="BH89" s="191">
        <f t="shared" si="7"/>
        <v>0</v>
      </c>
      <c r="BI89" s="191">
        <f t="shared" si="8"/>
        <v>0</v>
      </c>
      <c r="BJ89" s="22" t="s">
        <v>81</v>
      </c>
      <c r="BK89" s="191">
        <f t="shared" si="9"/>
        <v>0</v>
      </c>
      <c r="BL89" s="22" t="s">
        <v>144</v>
      </c>
      <c r="BM89" s="22" t="s">
        <v>951</v>
      </c>
    </row>
    <row r="90" spans="2:65" s="1" customFormat="1" ht="16.5" customHeight="1">
      <c r="B90" s="38"/>
      <c r="C90" s="229">
        <v>10</v>
      </c>
      <c r="D90" s="229" t="s">
        <v>305</v>
      </c>
      <c r="E90" s="230" t="s">
        <v>964</v>
      </c>
      <c r="F90" s="231" t="s">
        <v>1219</v>
      </c>
      <c r="G90" s="232" t="s">
        <v>673</v>
      </c>
      <c r="H90" s="233">
        <v>0.1</v>
      </c>
      <c r="I90" s="234"/>
      <c r="J90" s="235">
        <f t="shared" si="0"/>
        <v>0</v>
      </c>
      <c r="K90" s="231" t="s">
        <v>143</v>
      </c>
      <c r="L90" s="236"/>
      <c r="M90" s="237" t="s">
        <v>24</v>
      </c>
      <c r="N90" s="238" t="s">
        <v>44</v>
      </c>
      <c r="O90" s="39"/>
      <c r="P90" s="189">
        <f t="shared" si="1"/>
        <v>0</v>
      </c>
      <c r="Q90" s="189">
        <v>1E-3</v>
      </c>
      <c r="R90" s="189">
        <f t="shared" si="2"/>
        <v>1E-4</v>
      </c>
      <c r="S90" s="189">
        <v>0</v>
      </c>
      <c r="T90" s="190">
        <f t="shared" si="3"/>
        <v>0</v>
      </c>
      <c r="AR90" s="22" t="s">
        <v>175</v>
      </c>
      <c r="AT90" s="22" t="s">
        <v>305</v>
      </c>
      <c r="AU90" s="22" t="s">
        <v>81</v>
      </c>
      <c r="AY90" s="22" t="s">
        <v>138</v>
      </c>
      <c r="BE90" s="191">
        <f t="shared" si="4"/>
        <v>0</v>
      </c>
      <c r="BF90" s="191">
        <f t="shared" si="5"/>
        <v>0</v>
      </c>
      <c r="BG90" s="191">
        <f t="shared" si="6"/>
        <v>0</v>
      </c>
      <c r="BH90" s="191">
        <f t="shared" si="7"/>
        <v>0</v>
      </c>
      <c r="BI90" s="191">
        <f t="shared" si="8"/>
        <v>0</v>
      </c>
      <c r="BJ90" s="22" t="s">
        <v>81</v>
      </c>
      <c r="BK90" s="191">
        <f t="shared" si="9"/>
        <v>0</v>
      </c>
      <c r="BL90" s="22" t="s">
        <v>144</v>
      </c>
      <c r="BM90" s="22" t="s">
        <v>951</v>
      </c>
    </row>
    <row r="91" spans="2:65" s="1" customFormat="1" ht="18" customHeight="1">
      <c r="B91" s="38"/>
      <c r="C91" s="180">
        <v>11</v>
      </c>
      <c r="D91" s="180" t="s">
        <v>139</v>
      </c>
      <c r="E91" s="181" t="s">
        <v>1220</v>
      </c>
      <c r="F91" s="182" t="s">
        <v>1221</v>
      </c>
      <c r="G91" s="183" t="s">
        <v>142</v>
      </c>
      <c r="H91" s="184">
        <v>270</v>
      </c>
      <c r="I91" s="185"/>
      <c r="J91" s="186">
        <f t="shared" si="0"/>
        <v>0</v>
      </c>
      <c r="K91" s="182" t="s">
        <v>143</v>
      </c>
      <c r="L91" s="58"/>
      <c r="M91" s="187" t="s">
        <v>24</v>
      </c>
      <c r="N91" s="188" t="s">
        <v>44</v>
      </c>
      <c r="O91" s="39"/>
      <c r="P91" s="189">
        <f t="shared" si="1"/>
        <v>0</v>
      </c>
      <c r="Q91" s="189">
        <v>0</v>
      </c>
      <c r="R91" s="189">
        <f t="shared" si="2"/>
        <v>0</v>
      </c>
      <c r="S91" s="189">
        <v>0</v>
      </c>
      <c r="T91" s="190">
        <f t="shared" si="3"/>
        <v>0</v>
      </c>
      <c r="AR91" s="22" t="s">
        <v>144</v>
      </c>
      <c r="AT91" s="22" t="s">
        <v>139</v>
      </c>
      <c r="AU91" s="22" t="s">
        <v>81</v>
      </c>
      <c r="AY91" s="22" t="s">
        <v>138</v>
      </c>
      <c r="BE91" s="191">
        <f t="shared" si="4"/>
        <v>0</v>
      </c>
      <c r="BF91" s="191">
        <f t="shared" si="5"/>
        <v>0</v>
      </c>
      <c r="BG91" s="191">
        <f t="shared" si="6"/>
        <v>0</v>
      </c>
      <c r="BH91" s="191">
        <f t="shared" si="7"/>
        <v>0</v>
      </c>
      <c r="BI91" s="191">
        <f t="shared" si="8"/>
        <v>0</v>
      </c>
      <c r="BJ91" s="22" t="s">
        <v>81</v>
      </c>
      <c r="BK91" s="191">
        <f t="shared" si="9"/>
        <v>0</v>
      </c>
      <c r="BL91" s="22" t="s">
        <v>144</v>
      </c>
      <c r="BM91" s="22" t="s">
        <v>948</v>
      </c>
    </row>
    <row r="92" spans="2:65" s="10" customFormat="1">
      <c r="B92" s="192"/>
      <c r="C92" s="193"/>
      <c r="D92" s="194" t="s">
        <v>154</v>
      </c>
      <c r="E92" s="193"/>
      <c r="F92" s="196" t="s">
        <v>1222</v>
      </c>
      <c r="G92" s="193"/>
      <c r="H92" s="197">
        <v>270</v>
      </c>
      <c r="I92" s="198"/>
      <c r="J92" s="193">
        <f t="shared" si="0"/>
        <v>0</v>
      </c>
      <c r="K92" s="193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154</v>
      </c>
      <c r="AU92" s="203" t="s">
        <v>81</v>
      </c>
      <c r="AV92" s="10" t="s">
        <v>83</v>
      </c>
      <c r="AW92" s="10" t="s">
        <v>6</v>
      </c>
      <c r="AX92" s="10" t="s">
        <v>81</v>
      </c>
      <c r="AY92" s="203" t="s">
        <v>138</v>
      </c>
      <c r="BK92" s="10">
        <f t="shared" si="9"/>
        <v>0</v>
      </c>
    </row>
    <row r="93" spans="2:65" s="1" customFormat="1" ht="20.25" customHeight="1">
      <c r="B93" s="38"/>
      <c r="C93" s="180">
        <v>12</v>
      </c>
      <c r="D93" s="180" t="s">
        <v>139</v>
      </c>
      <c r="E93" s="181" t="s">
        <v>1223</v>
      </c>
      <c r="F93" s="182" t="s">
        <v>1248</v>
      </c>
      <c r="G93" s="183" t="s">
        <v>142</v>
      </c>
      <c r="H93" s="184">
        <v>135</v>
      </c>
      <c r="I93" s="185"/>
      <c r="J93" s="186">
        <f t="shared" si="0"/>
        <v>0</v>
      </c>
      <c r="K93" s="182" t="s">
        <v>143</v>
      </c>
      <c r="L93" s="58"/>
      <c r="M93" s="187" t="s">
        <v>24</v>
      </c>
      <c r="N93" s="188" t="s">
        <v>44</v>
      </c>
      <c r="O93" s="39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22" t="s">
        <v>144</v>
      </c>
      <c r="AT93" s="22" t="s">
        <v>139</v>
      </c>
      <c r="AU93" s="22" t="s">
        <v>81</v>
      </c>
      <c r="AY93" s="22" t="s">
        <v>138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22" t="s">
        <v>81</v>
      </c>
      <c r="BK93" s="191">
        <f t="shared" si="9"/>
        <v>0</v>
      </c>
      <c r="BL93" s="22" t="s">
        <v>144</v>
      </c>
      <c r="BM93" s="22" t="s">
        <v>948</v>
      </c>
    </row>
    <row r="94" spans="2:65" s="1" customFormat="1" ht="27">
      <c r="B94" s="38"/>
      <c r="C94" s="320"/>
      <c r="D94" s="194" t="s">
        <v>622</v>
      </c>
      <c r="E94" s="320"/>
      <c r="F94" s="239" t="s">
        <v>1249</v>
      </c>
      <c r="G94" s="320"/>
      <c r="H94" s="320"/>
      <c r="I94" s="153"/>
      <c r="J94" s="320"/>
      <c r="K94" s="320"/>
      <c r="L94" s="58"/>
      <c r="M94" s="240"/>
      <c r="N94" s="319"/>
      <c r="O94" s="319"/>
      <c r="P94" s="319"/>
      <c r="Q94" s="319"/>
      <c r="R94" s="319"/>
      <c r="S94" s="319"/>
      <c r="T94" s="75"/>
      <c r="AT94" s="22" t="s">
        <v>622</v>
      </c>
      <c r="AU94" s="22" t="s">
        <v>81</v>
      </c>
    </row>
    <row r="95" spans="2:65" s="1" customFormat="1" ht="16.5" customHeight="1">
      <c r="B95" s="38"/>
      <c r="C95" s="229">
        <v>13</v>
      </c>
      <c r="D95" s="229" t="s">
        <v>305</v>
      </c>
      <c r="E95" s="230" t="s">
        <v>949</v>
      </c>
      <c r="F95" s="231" t="s">
        <v>950</v>
      </c>
      <c r="G95" s="232" t="s">
        <v>673</v>
      </c>
      <c r="H95" s="233">
        <v>3.5</v>
      </c>
      <c r="I95" s="234"/>
      <c r="J95" s="235">
        <f t="shared" si="0"/>
        <v>0</v>
      </c>
      <c r="K95" s="231" t="s">
        <v>143</v>
      </c>
      <c r="L95" s="236"/>
      <c r="M95" s="237" t="s">
        <v>24</v>
      </c>
      <c r="N95" s="238" t="s">
        <v>44</v>
      </c>
      <c r="O95" s="39"/>
      <c r="P95" s="189">
        <f>O95*H95</f>
        <v>0</v>
      </c>
      <c r="Q95" s="189">
        <v>1E-3</v>
      </c>
      <c r="R95" s="189">
        <f>Q95*H95</f>
        <v>3.5000000000000001E-3</v>
      </c>
      <c r="S95" s="189">
        <v>0</v>
      </c>
      <c r="T95" s="190">
        <f>S95*H95</f>
        <v>0</v>
      </c>
      <c r="AR95" s="22" t="s">
        <v>175</v>
      </c>
      <c r="AT95" s="22" t="s">
        <v>305</v>
      </c>
      <c r="AU95" s="22" t="s">
        <v>81</v>
      </c>
      <c r="AY95" s="22" t="s">
        <v>138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22" t="s">
        <v>81</v>
      </c>
      <c r="BK95" s="191">
        <f t="shared" si="9"/>
        <v>0</v>
      </c>
      <c r="BL95" s="22" t="s">
        <v>144</v>
      </c>
      <c r="BM95" s="22" t="s">
        <v>951</v>
      </c>
    </row>
    <row r="96" spans="2:65" s="10" customFormat="1">
      <c r="B96" s="192"/>
      <c r="C96" s="193"/>
      <c r="D96" s="194" t="s">
        <v>154</v>
      </c>
      <c r="E96" s="193"/>
      <c r="F96" s="196" t="s">
        <v>1205</v>
      </c>
      <c r="G96" s="193"/>
      <c r="H96" s="197">
        <v>3.5</v>
      </c>
      <c r="I96" s="198"/>
      <c r="J96" s="193"/>
      <c r="K96" s="193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154</v>
      </c>
      <c r="AU96" s="203" t="s">
        <v>81</v>
      </c>
      <c r="AV96" s="10" t="s">
        <v>83</v>
      </c>
      <c r="AW96" s="10" t="s">
        <v>6</v>
      </c>
      <c r="AX96" s="10" t="s">
        <v>81</v>
      </c>
      <c r="AY96" s="203" t="s">
        <v>138</v>
      </c>
    </row>
    <row r="97" spans="2:65" s="1" customFormat="1" ht="25.5" customHeight="1">
      <c r="B97" s="38"/>
      <c r="C97" s="180">
        <v>14</v>
      </c>
      <c r="D97" s="180" t="s">
        <v>139</v>
      </c>
      <c r="E97" s="181" t="s">
        <v>952</v>
      </c>
      <c r="F97" s="182" t="s">
        <v>953</v>
      </c>
      <c r="G97" s="183" t="s">
        <v>148</v>
      </c>
      <c r="H97" s="184">
        <v>4</v>
      </c>
      <c r="I97" s="185"/>
      <c r="J97" s="186">
        <f>ROUND(I97*H97,2)</f>
        <v>0</v>
      </c>
      <c r="K97" s="182" t="s">
        <v>143</v>
      </c>
      <c r="L97" s="58"/>
      <c r="M97" s="187" t="s">
        <v>24</v>
      </c>
      <c r="N97" s="188" t="s">
        <v>44</v>
      </c>
      <c r="O97" s="39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22" t="s">
        <v>144</v>
      </c>
      <c r="AT97" s="22" t="s">
        <v>139</v>
      </c>
      <c r="AU97" s="22" t="s">
        <v>81</v>
      </c>
      <c r="AY97" s="22" t="s">
        <v>138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22" t="s">
        <v>81</v>
      </c>
      <c r="BK97" s="191">
        <f>ROUND(I97*H97,2)</f>
        <v>0</v>
      </c>
      <c r="BL97" s="22" t="s">
        <v>144</v>
      </c>
      <c r="BM97" s="22" t="s">
        <v>954</v>
      </c>
    </row>
    <row r="98" spans="2:65" s="1" customFormat="1" ht="16.5" customHeight="1">
      <c r="B98" s="38"/>
      <c r="C98" s="229">
        <v>15</v>
      </c>
      <c r="D98" s="229" t="s">
        <v>305</v>
      </c>
      <c r="E98" s="230" t="s">
        <v>955</v>
      </c>
      <c r="F98" s="231" t="s">
        <v>1224</v>
      </c>
      <c r="G98" s="232" t="s">
        <v>192</v>
      </c>
      <c r="H98" s="233">
        <v>0.36</v>
      </c>
      <c r="I98" s="234"/>
      <c r="J98" s="235">
        <f>ROUND(I98*H98,2)</f>
        <v>0</v>
      </c>
      <c r="K98" s="231" t="s">
        <v>143</v>
      </c>
      <c r="L98" s="236"/>
      <c r="M98" s="237" t="s">
        <v>24</v>
      </c>
      <c r="N98" s="238" t="s">
        <v>44</v>
      </c>
      <c r="O98" s="39"/>
      <c r="P98" s="189">
        <f>O98*H98</f>
        <v>0</v>
      </c>
      <c r="Q98" s="189">
        <v>0.21</v>
      </c>
      <c r="R98" s="189">
        <f>Q98*H98</f>
        <v>7.5600000000000001E-2</v>
      </c>
      <c r="S98" s="189">
        <v>0</v>
      </c>
      <c r="T98" s="190">
        <f>S98*H98</f>
        <v>0</v>
      </c>
      <c r="AR98" s="22" t="s">
        <v>175</v>
      </c>
      <c r="AT98" s="22" t="s">
        <v>305</v>
      </c>
      <c r="AU98" s="22" t="s">
        <v>81</v>
      </c>
      <c r="AY98" s="22" t="s">
        <v>138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22" t="s">
        <v>81</v>
      </c>
      <c r="BK98" s="191">
        <f>ROUND(I98*H98,2)</f>
        <v>0</v>
      </c>
      <c r="BL98" s="22" t="s">
        <v>144</v>
      </c>
      <c r="BM98" s="22" t="s">
        <v>956</v>
      </c>
    </row>
    <row r="99" spans="2:65" s="10" customFormat="1">
      <c r="B99" s="192"/>
      <c r="C99" s="193"/>
      <c r="D99" s="194" t="s">
        <v>154</v>
      </c>
      <c r="E99" s="195" t="s">
        <v>24</v>
      </c>
      <c r="F99" s="196" t="s">
        <v>957</v>
      </c>
      <c r="G99" s="193"/>
      <c r="H99" s="197">
        <v>0.36</v>
      </c>
      <c r="I99" s="198"/>
      <c r="J99" s="193"/>
      <c r="K99" s="193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154</v>
      </c>
      <c r="AU99" s="203" t="s">
        <v>81</v>
      </c>
      <c r="AV99" s="10" t="s">
        <v>83</v>
      </c>
      <c r="AW99" s="10" t="s">
        <v>36</v>
      </c>
      <c r="AX99" s="10" t="s">
        <v>81</v>
      </c>
      <c r="AY99" s="203" t="s">
        <v>138</v>
      </c>
    </row>
    <row r="100" spans="2:65" s="1" customFormat="1" ht="25.5" customHeight="1">
      <c r="B100" s="38"/>
      <c r="C100" s="180">
        <v>16</v>
      </c>
      <c r="D100" s="180" t="s">
        <v>139</v>
      </c>
      <c r="E100" s="181" t="s">
        <v>958</v>
      </c>
      <c r="F100" s="182" t="s">
        <v>959</v>
      </c>
      <c r="G100" s="183" t="s">
        <v>148</v>
      </c>
      <c r="H100" s="184">
        <v>4</v>
      </c>
      <c r="I100" s="185"/>
      <c r="J100" s="186">
        <f t="shared" ref="J100:J105" si="10">ROUND(I100*H100,2)</f>
        <v>0</v>
      </c>
      <c r="K100" s="182" t="s">
        <v>143</v>
      </c>
      <c r="L100" s="58"/>
      <c r="M100" s="187" t="s">
        <v>24</v>
      </c>
      <c r="N100" s="188" t="s">
        <v>44</v>
      </c>
      <c r="O100" s="39"/>
      <c r="P100" s="189">
        <f t="shared" ref="P100:P105" si="11">O100*H100</f>
        <v>0</v>
      </c>
      <c r="Q100" s="189">
        <v>0</v>
      </c>
      <c r="R100" s="189">
        <f t="shared" ref="R100:R105" si="12">Q100*H100</f>
        <v>0</v>
      </c>
      <c r="S100" s="189">
        <v>0</v>
      </c>
      <c r="T100" s="190">
        <f t="shared" ref="T100:T105" si="13">S100*H100</f>
        <v>0</v>
      </c>
      <c r="AR100" s="22" t="s">
        <v>144</v>
      </c>
      <c r="AT100" s="22" t="s">
        <v>139</v>
      </c>
      <c r="AU100" s="22" t="s">
        <v>81</v>
      </c>
      <c r="AY100" s="22" t="s">
        <v>138</v>
      </c>
      <c r="BE100" s="191">
        <f t="shared" ref="BE100:BE105" si="14">IF(N100="základní",J100,0)</f>
        <v>0</v>
      </c>
      <c r="BF100" s="191">
        <f t="shared" ref="BF100:BF105" si="15">IF(N100="snížená",J100,0)</f>
        <v>0</v>
      </c>
      <c r="BG100" s="191">
        <f t="shared" ref="BG100:BG105" si="16">IF(N100="zákl. přenesená",J100,0)</f>
        <v>0</v>
      </c>
      <c r="BH100" s="191">
        <f t="shared" ref="BH100:BH105" si="17">IF(N100="sníž. přenesená",J100,0)</f>
        <v>0</v>
      </c>
      <c r="BI100" s="191">
        <f t="shared" ref="BI100:BI105" si="18">IF(N100="nulová",J100,0)</f>
        <v>0</v>
      </c>
      <c r="BJ100" s="22" t="s">
        <v>81</v>
      </c>
      <c r="BK100" s="191">
        <f t="shared" ref="BK100:BK105" si="19">ROUND(I100*H100,2)</f>
        <v>0</v>
      </c>
      <c r="BL100" s="22" t="s">
        <v>144</v>
      </c>
      <c r="BM100" s="22" t="s">
        <v>960</v>
      </c>
    </row>
    <row r="101" spans="2:65" s="1" customFormat="1" ht="16.5" customHeight="1">
      <c r="B101" s="38"/>
      <c r="C101" s="229">
        <v>17</v>
      </c>
      <c r="D101" s="229" t="s">
        <v>305</v>
      </c>
      <c r="E101" s="230" t="s">
        <v>967</v>
      </c>
      <c r="F101" s="231" t="s">
        <v>962</v>
      </c>
      <c r="G101" s="232" t="s">
        <v>354</v>
      </c>
      <c r="H101" s="233">
        <v>2</v>
      </c>
      <c r="I101" s="234"/>
      <c r="J101" s="235">
        <f t="shared" si="10"/>
        <v>0</v>
      </c>
      <c r="K101" s="231" t="s">
        <v>24</v>
      </c>
      <c r="L101" s="236"/>
      <c r="M101" s="237" t="s">
        <v>24</v>
      </c>
      <c r="N101" s="238" t="s">
        <v>44</v>
      </c>
      <c r="O101" s="39"/>
      <c r="P101" s="189">
        <f t="shared" si="11"/>
        <v>0</v>
      </c>
      <c r="Q101" s="189">
        <v>0</v>
      </c>
      <c r="R101" s="189">
        <f t="shared" si="12"/>
        <v>0</v>
      </c>
      <c r="S101" s="189">
        <v>0</v>
      </c>
      <c r="T101" s="190">
        <f t="shared" si="13"/>
        <v>0</v>
      </c>
      <c r="AR101" s="22" t="s">
        <v>175</v>
      </c>
      <c r="AT101" s="22" t="s">
        <v>305</v>
      </c>
      <c r="AU101" s="22" t="s">
        <v>81</v>
      </c>
      <c r="AY101" s="22" t="s">
        <v>138</v>
      </c>
      <c r="BE101" s="191">
        <f t="shared" si="14"/>
        <v>0</v>
      </c>
      <c r="BF101" s="191">
        <f t="shared" si="15"/>
        <v>0</v>
      </c>
      <c r="BG101" s="191">
        <f t="shared" si="16"/>
        <v>0</v>
      </c>
      <c r="BH101" s="191">
        <f t="shared" si="17"/>
        <v>0</v>
      </c>
      <c r="BI101" s="191">
        <f t="shared" si="18"/>
        <v>0</v>
      </c>
      <c r="BJ101" s="22" t="s">
        <v>81</v>
      </c>
      <c r="BK101" s="191">
        <f t="shared" si="19"/>
        <v>0</v>
      </c>
      <c r="BL101" s="22" t="s">
        <v>144</v>
      </c>
      <c r="BM101" s="22" t="s">
        <v>963</v>
      </c>
    </row>
    <row r="102" spans="2:65" s="1" customFormat="1" ht="16.5" customHeight="1">
      <c r="B102" s="38"/>
      <c r="C102" s="229">
        <v>18</v>
      </c>
      <c r="D102" s="229" t="s">
        <v>305</v>
      </c>
      <c r="E102" s="230" t="s">
        <v>1225</v>
      </c>
      <c r="F102" s="231" t="s">
        <v>965</v>
      </c>
      <c r="G102" s="232" t="s">
        <v>354</v>
      </c>
      <c r="H102" s="233">
        <v>1</v>
      </c>
      <c r="I102" s="234"/>
      <c r="J102" s="235">
        <f t="shared" si="10"/>
        <v>0</v>
      </c>
      <c r="K102" s="231" t="s">
        <v>24</v>
      </c>
      <c r="L102" s="236"/>
      <c r="M102" s="237" t="s">
        <v>24</v>
      </c>
      <c r="N102" s="238" t="s">
        <v>44</v>
      </c>
      <c r="O102" s="39"/>
      <c r="P102" s="189">
        <f t="shared" si="11"/>
        <v>0</v>
      </c>
      <c r="Q102" s="189">
        <v>0</v>
      </c>
      <c r="R102" s="189">
        <f t="shared" si="12"/>
        <v>0</v>
      </c>
      <c r="S102" s="189">
        <v>0</v>
      </c>
      <c r="T102" s="190">
        <f t="shared" si="13"/>
        <v>0</v>
      </c>
      <c r="AR102" s="22" t="s">
        <v>175</v>
      </c>
      <c r="AT102" s="22" t="s">
        <v>305</v>
      </c>
      <c r="AU102" s="22" t="s">
        <v>81</v>
      </c>
      <c r="AY102" s="22" t="s">
        <v>138</v>
      </c>
      <c r="BE102" s="191">
        <f t="shared" si="14"/>
        <v>0</v>
      </c>
      <c r="BF102" s="191">
        <f t="shared" si="15"/>
        <v>0</v>
      </c>
      <c r="BG102" s="191">
        <f t="shared" si="16"/>
        <v>0</v>
      </c>
      <c r="BH102" s="191">
        <f t="shared" si="17"/>
        <v>0</v>
      </c>
      <c r="BI102" s="191">
        <f t="shared" si="18"/>
        <v>0</v>
      </c>
      <c r="BJ102" s="22" t="s">
        <v>81</v>
      </c>
      <c r="BK102" s="191">
        <f t="shared" si="19"/>
        <v>0</v>
      </c>
      <c r="BL102" s="22" t="s">
        <v>144</v>
      </c>
      <c r="BM102" s="22" t="s">
        <v>966</v>
      </c>
    </row>
    <row r="103" spans="2:65" s="1" customFormat="1" ht="16.5" customHeight="1">
      <c r="B103" s="38"/>
      <c r="C103" s="229">
        <v>19</v>
      </c>
      <c r="D103" s="229" t="s">
        <v>305</v>
      </c>
      <c r="E103" s="230" t="s">
        <v>1226</v>
      </c>
      <c r="F103" s="231" t="s">
        <v>968</v>
      </c>
      <c r="G103" s="232" t="s">
        <v>354</v>
      </c>
      <c r="H103" s="233">
        <v>1</v>
      </c>
      <c r="I103" s="234"/>
      <c r="J103" s="235">
        <f t="shared" si="10"/>
        <v>0</v>
      </c>
      <c r="K103" s="231" t="s">
        <v>24</v>
      </c>
      <c r="L103" s="236"/>
      <c r="M103" s="237" t="s">
        <v>24</v>
      </c>
      <c r="N103" s="238" t="s">
        <v>44</v>
      </c>
      <c r="O103" s="39"/>
      <c r="P103" s="189">
        <f t="shared" si="11"/>
        <v>0</v>
      </c>
      <c r="Q103" s="189">
        <v>0</v>
      </c>
      <c r="R103" s="189">
        <f t="shared" si="12"/>
        <v>0</v>
      </c>
      <c r="S103" s="189">
        <v>0</v>
      </c>
      <c r="T103" s="190">
        <f t="shared" si="13"/>
        <v>0</v>
      </c>
      <c r="AR103" s="22" t="s">
        <v>175</v>
      </c>
      <c r="AT103" s="22" t="s">
        <v>305</v>
      </c>
      <c r="AU103" s="22" t="s">
        <v>81</v>
      </c>
      <c r="AY103" s="22" t="s">
        <v>138</v>
      </c>
      <c r="BE103" s="191">
        <f t="shared" si="14"/>
        <v>0</v>
      </c>
      <c r="BF103" s="191">
        <f t="shared" si="15"/>
        <v>0</v>
      </c>
      <c r="BG103" s="191">
        <f t="shared" si="16"/>
        <v>0</v>
      </c>
      <c r="BH103" s="191">
        <f t="shared" si="17"/>
        <v>0</v>
      </c>
      <c r="BI103" s="191">
        <f t="shared" si="18"/>
        <v>0</v>
      </c>
      <c r="BJ103" s="22" t="s">
        <v>81</v>
      </c>
      <c r="BK103" s="191">
        <f t="shared" si="19"/>
        <v>0</v>
      </c>
      <c r="BL103" s="22" t="s">
        <v>144</v>
      </c>
      <c r="BM103" s="22" t="s">
        <v>969</v>
      </c>
    </row>
    <row r="104" spans="2:65" s="1" customFormat="1" ht="16.5" customHeight="1">
      <c r="B104" s="38"/>
      <c r="C104" s="180">
        <v>20</v>
      </c>
      <c r="D104" s="180" t="s">
        <v>139</v>
      </c>
      <c r="E104" s="181" t="s">
        <v>970</v>
      </c>
      <c r="F104" s="182" t="s">
        <v>971</v>
      </c>
      <c r="G104" s="183" t="s">
        <v>148</v>
      </c>
      <c r="H104" s="184">
        <v>4</v>
      </c>
      <c r="I104" s="185"/>
      <c r="J104" s="186">
        <f t="shared" si="10"/>
        <v>0</v>
      </c>
      <c r="K104" s="182" t="s">
        <v>143</v>
      </c>
      <c r="L104" s="58"/>
      <c r="M104" s="187" t="s">
        <v>24</v>
      </c>
      <c r="N104" s="188" t="s">
        <v>44</v>
      </c>
      <c r="O104" s="39"/>
      <c r="P104" s="189">
        <f t="shared" si="11"/>
        <v>0</v>
      </c>
      <c r="Q104" s="189">
        <v>5.0000000000000002E-5</v>
      </c>
      <c r="R104" s="189">
        <f t="shared" si="12"/>
        <v>2.0000000000000001E-4</v>
      </c>
      <c r="S104" s="189">
        <v>0</v>
      </c>
      <c r="T104" s="190">
        <f t="shared" si="13"/>
        <v>0</v>
      </c>
      <c r="AR104" s="22" t="s">
        <v>144</v>
      </c>
      <c r="AT104" s="22" t="s">
        <v>139</v>
      </c>
      <c r="AU104" s="22" t="s">
        <v>81</v>
      </c>
      <c r="AY104" s="22" t="s">
        <v>138</v>
      </c>
      <c r="BE104" s="191">
        <f t="shared" si="14"/>
        <v>0</v>
      </c>
      <c r="BF104" s="191">
        <f t="shared" si="15"/>
        <v>0</v>
      </c>
      <c r="BG104" s="191">
        <f t="shared" si="16"/>
        <v>0</v>
      </c>
      <c r="BH104" s="191">
        <f t="shared" si="17"/>
        <v>0</v>
      </c>
      <c r="BI104" s="191">
        <f t="shared" si="18"/>
        <v>0</v>
      </c>
      <c r="BJ104" s="22" t="s">
        <v>81</v>
      </c>
      <c r="BK104" s="191">
        <f t="shared" si="19"/>
        <v>0</v>
      </c>
      <c r="BL104" s="22" t="s">
        <v>144</v>
      </c>
      <c r="BM104" s="22" t="s">
        <v>972</v>
      </c>
    </row>
    <row r="105" spans="2:65" s="1" customFormat="1" ht="16.5" customHeight="1">
      <c r="B105" s="38"/>
      <c r="C105" s="229">
        <v>21</v>
      </c>
      <c r="D105" s="229" t="s">
        <v>305</v>
      </c>
      <c r="E105" s="230" t="s">
        <v>973</v>
      </c>
      <c r="F105" s="231" t="s">
        <v>974</v>
      </c>
      <c r="G105" s="232" t="s">
        <v>192</v>
      </c>
      <c r="H105" s="233">
        <v>0.18099999999999999</v>
      </c>
      <c r="I105" s="234"/>
      <c r="J105" s="235">
        <f t="shared" si="10"/>
        <v>0</v>
      </c>
      <c r="K105" s="231" t="s">
        <v>143</v>
      </c>
      <c r="L105" s="236"/>
      <c r="M105" s="237" t="s">
        <v>24</v>
      </c>
      <c r="N105" s="238" t="s">
        <v>44</v>
      </c>
      <c r="O105" s="39"/>
      <c r="P105" s="189">
        <f t="shared" si="11"/>
        <v>0</v>
      </c>
      <c r="Q105" s="189">
        <v>0.65</v>
      </c>
      <c r="R105" s="189">
        <f t="shared" si="12"/>
        <v>0.11765</v>
      </c>
      <c r="S105" s="189">
        <v>0</v>
      </c>
      <c r="T105" s="190">
        <f t="shared" si="13"/>
        <v>0</v>
      </c>
      <c r="AR105" s="22" t="s">
        <v>175</v>
      </c>
      <c r="AT105" s="22" t="s">
        <v>305</v>
      </c>
      <c r="AU105" s="22" t="s">
        <v>81</v>
      </c>
      <c r="AY105" s="22" t="s">
        <v>138</v>
      </c>
      <c r="BE105" s="191">
        <f t="shared" si="14"/>
        <v>0</v>
      </c>
      <c r="BF105" s="191">
        <f t="shared" si="15"/>
        <v>0</v>
      </c>
      <c r="BG105" s="191">
        <f t="shared" si="16"/>
        <v>0</v>
      </c>
      <c r="BH105" s="191">
        <f t="shared" si="17"/>
        <v>0</v>
      </c>
      <c r="BI105" s="191">
        <f t="shared" si="18"/>
        <v>0</v>
      </c>
      <c r="BJ105" s="22" t="s">
        <v>81</v>
      </c>
      <c r="BK105" s="191">
        <f t="shared" si="19"/>
        <v>0</v>
      </c>
      <c r="BL105" s="22" t="s">
        <v>144</v>
      </c>
      <c r="BM105" s="22" t="s">
        <v>975</v>
      </c>
    </row>
    <row r="106" spans="2:65" s="10" customFormat="1">
      <c r="B106" s="192"/>
      <c r="C106" s="193"/>
      <c r="D106" s="194" t="s">
        <v>154</v>
      </c>
      <c r="E106" s="195" t="s">
        <v>24</v>
      </c>
      <c r="F106" s="196" t="s">
        <v>976</v>
      </c>
      <c r="G106" s="193"/>
      <c r="H106" s="197">
        <v>0.18099999999999999</v>
      </c>
      <c r="I106" s="198"/>
      <c r="J106" s="193"/>
      <c r="K106" s="193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154</v>
      </c>
      <c r="AU106" s="203" t="s">
        <v>81</v>
      </c>
      <c r="AV106" s="10" t="s">
        <v>83</v>
      </c>
      <c r="AW106" s="10" t="s">
        <v>36</v>
      </c>
      <c r="AX106" s="10" t="s">
        <v>81</v>
      </c>
      <c r="AY106" s="203" t="s">
        <v>138</v>
      </c>
    </row>
    <row r="107" spans="2:65" s="1" customFormat="1" ht="16.5" customHeight="1">
      <c r="B107" s="38"/>
      <c r="C107" s="180">
        <v>22</v>
      </c>
      <c r="D107" s="180" t="s">
        <v>139</v>
      </c>
      <c r="E107" s="181" t="s">
        <v>1188</v>
      </c>
      <c r="F107" s="182" t="s">
        <v>1227</v>
      </c>
      <c r="G107" s="183" t="s">
        <v>148</v>
      </c>
      <c r="H107" s="184">
        <v>8</v>
      </c>
      <c r="I107" s="185"/>
      <c r="J107" s="186">
        <f t="shared" ref="J107" si="20">ROUND(I107*H107,2)</f>
        <v>0</v>
      </c>
      <c r="K107" s="182" t="s">
        <v>143</v>
      </c>
      <c r="L107" s="58"/>
      <c r="M107" s="187" t="s">
        <v>24</v>
      </c>
      <c r="N107" s="188" t="s">
        <v>44</v>
      </c>
      <c r="O107" s="39"/>
      <c r="P107" s="189">
        <f t="shared" ref="P107" si="21">O107*H107</f>
        <v>0</v>
      </c>
      <c r="Q107" s="189">
        <v>5.0000000000000002E-5</v>
      </c>
      <c r="R107" s="189">
        <f t="shared" ref="R107" si="22">Q107*H107</f>
        <v>4.0000000000000002E-4</v>
      </c>
      <c r="S107" s="189">
        <v>0</v>
      </c>
      <c r="T107" s="190">
        <f t="shared" ref="T107" si="23">S107*H107</f>
        <v>0</v>
      </c>
      <c r="AR107" s="22" t="s">
        <v>144</v>
      </c>
      <c r="AT107" s="22" t="s">
        <v>139</v>
      </c>
      <c r="AU107" s="22" t="s">
        <v>81</v>
      </c>
      <c r="AY107" s="22" t="s">
        <v>138</v>
      </c>
      <c r="BE107" s="191">
        <f t="shared" ref="BE107" si="24">IF(N107="základní",J107,0)</f>
        <v>0</v>
      </c>
      <c r="BF107" s="191">
        <f t="shared" ref="BF107" si="25">IF(N107="snížená",J107,0)</f>
        <v>0</v>
      </c>
      <c r="BG107" s="191">
        <f t="shared" ref="BG107" si="26">IF(N107="zákl. přenesená",J107,0)</f>
        <v>0</v>
      </c>
      <c r="BH107" s="191">
        <f t="shared" ref="BH107" si="27">IF(N107="sníž. přenesená",J107,0)</f>
        <v>0</v>
      </c>
      <c r="BI107" s="191">
        <f t="shared" ref="BI107" si="28">IF(N107="nulová",J107,0)</f>
        <v>0</v>
      </c>
      <c r="BJ107" s="22" t="s">
        <v>81</v>
      </c>
      <c r="BK107" s="191">
        <f t="shared" ref="BK107" si="29">ROUND(I107*H107,2)</f>
        <v>0</v>
      </c>
      <c r="BL107" s="22" t="s">
        <v>144</v>
      </c>
      <c r="BM107" s="22" t="s">
        <v>972</v>
      </c>
    </row>
    <row r="108" spans="2:65" s="10" customFormat="1">
      <c r="B108" s="192"/>
      <c r="C108" s="193"/>
      <c r="D108" s="194" t="s">
        <v>154</v>
      </c>
      <c r="E108" s="195" t="s">
        <v>24</v>
      </c>
      <c r="F108" s="196" t="s">
        <v>1228</v>
      </c>
      <c r="G108" s="193"/>
      <c r="H108" s="197">
        <v>8</v>
      </c>
      <c r="I108" s="198"/>
      <c r="J108" s="193"/>
      <c r="K108" s="193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154</v>
      </c>
      <c r="AU108" s="203" t="s">
        <v>81</v>
      </c>
      <c r="AV108" s="10" t="s">
        <v>83</v>
      </c>
      <c r="AW108" s="10" t="s">
        <v>36</v>
      </c>
      <c r="AX108" s="10" t="s">
        <v>81</v>
      </c>
      <c r="AY108" s="203" t="s">
        <v>138</v>
      </c>
    </row>
    <row r="109" spans="2:65" s="1" customFormat="1" ht="18" customHeight="1">
      <c r="B109" s="38"/>
      <c r="C109" s="180">
        <v>23</v>
      </c>
      <c r="D109" s="180" t="s">
        <v>139</v>
      </c>
      <c r="E109" s="181" t="s">
        <v>1229</v>
      </c>
      <c r="F109" s="182" t="s">
        <v>1230</v>
      </c>
      <c r="G109" s="183" t="s">
        <v>148</v>
      </c>
      <c r="H109" s="184">
        <v>4</v>
      </c>
      <c r="I109" s="185"/>
      <c r="J109" s="186">
        <f t="shared" ref="J109" si="30">ROUND(I109*H109,2)</f>
        <v>0</v>
      </c>
      <c r="K109" s="182" t="s">
        <v>143</v>
      </c>
      <c r="L109" s="58"/>
      <c r="M109" s="187" t="s">
        <v>24</v>
      </c>
      <c r="N109" s="188" t="s">
        <v>44</v>
      </c>
      <c r="O109" s="39"/>
      <c r="P109" s="189">
        <f t="shared" ref="P109" si="31">O109*H109</f>
        <v>0</v>
      </c>
      <c r="Q109" s="189">
        <v>0</v>
      </c>
      <c r="R109" s="189">
        <f t="shared" ref="R109" si="32">Q109*H109</f>
        <v>0</v>
      </c>
      <c r="S109" s="189">
        <v>0</v>
      </c>
      <c r="T109" s="190">
        <f t="shared" ref="T109" si="33">S109*H109</f>
        <v>0</v>
      </c>
      <c r="AR109" s="22" t="s">
        <v>144</v>
      </c>
      <c r="AT109" s="22" t="s">
        <v>139</v>
      </c>
      <c r="AU109" s="22" t="s">
        <v>81</v>
      </c>
      <c r="AY109" s="22" t="s">
        <v>138</v>
      </c>
      <c r="BE109" s="191">
        <f t="shared" ref="BE109" si="34">IF(N109="základní",J109,0)</f>
        <v>0</v>
      </c>
      <c r="BF109" s="191">
        <f t="shared" ref="BF109" si="35">IF(N109="snížená",J109,0)</f>
        <v>0</v>
      </c>
      <c r="BG109" s="191">
        <f t="shared" ref="BG109" si="36">IF(N109="zákl. přenesená",J109,0)</f>
        <v>0</v>
      </c>
      <c r="BH109" s="191">
        <f t="shared" ref="BH109" si="37">IF(N109="sníž. přenesená",J109,0)</f>
        <v>0</v>
      </c>
      <c r="BI109" s="191">
        <f t="shared" ref="BI109" si="38">IF(N109="nulová",J109,0)</f>
        <v>0</v>
      </c>
      <c r="BJ109" s="22" t="s">
        <v>81</v>
      </c>
      <c r="BK109" s="191">
        <f t="shared" ref="BK109" si="39">ROUND(I109*H109,2)</f>
        <v>0</v>
      </c>
      <c r="BL109" s="22" t="s">
        <v>144</v>
      </c>
      <c r="BM109" s="22" t="s">
        <v>960</v>
      </c>
    </row>
    <row r="110" spans="2:65" s="1" customFormat="1" ht="25.5" customHeight="1">
      <c r="B110" s="38"/>
      <c r="C110" s="180">
        <v>24</v>
      </c>
      <c r="D110" s="180" t="s">
        <v>139</v>
      </c>
      <c r="E110" s="181" t="s">
        <v>977</v>
      </c>
      <c r="F110" s="182" t="s">
        <v>978</v>
      </c>
      <c r="G110" s="183" t="s">
        <v>142</v>
      </c>
      <c r="H110" s="184">
        <v>7.08</v>
      </c>
      <c r="I110" s="185"/>
      <c r="J110" s="186">
        <f>ROUND(I110*H110,2)</f>
        <v>0</v>
      </c>
      <c r="K110" s="182" t="s">
        <v>143</v>
      </c>
      <c r="L110" s="58"/>
      <c r="M110" s="187" t="s">
        <v>24</v>
      </c>
      <c r="N110" s="188" t="s">
        <v>44</v>
      </c>
      <c r="O110" s="39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22" t="s">
        <v>144</v>
      </c>
      <c r="AT110" s="22" t="s">
        <v>139</v>
      </c>
      <c r="AU110" s="22" t="s">
        <v>81</v>
      </c>
      <c r="AY110" s="22" t="s">
        <v>138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22" t="s">
        <v>81</v>
      </c>
      <c r="BK110" s="191">
        <f>ROUND(I110*H110,2)</f>
        <v>0</v>
      </c>
      <c r="BL110" s="22" t="s">
        <v>144</v>
      </c>
      <c r="BM110" s="22" t="s">
        <v>979</v>
      </c>
    </row>
    <row r="111" spans="2:65" s="10" customFormat="1">
      <c r="B111" s="192"/>
      <c r="C111" s="193"/>
      <c r="D111" s="194" t="s">
        <v>154</v>
      </c>
      <c r="E111" s="195" t="s">
        <v>24</v>
      </c>
      <c r="F111" s="196" t="s">
        <v>1206</v>
      </c>
      <c r="G111" s="193"/>
      <c r="H111" s="197">
        <v>7.08</v>
      </c>
      <c r="I111" s="198"/>
      <c r="J111" s="193"/>
      <c r="K111" s="193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154</v>
      </c>
      <c r="AU111" s="203" t="s">
        <v>81</v>
      </c>
      <c r="AV111" s="10" t="s">
        <v>83</v>
      </c>
      <c r="AW111" s="10" t="s">
        <v>36</v>
      </c>
      <c r="AX111" s="10" t="s">
        <v>81</v>
      </c>
      <c r="AY111" s="203" t="s">
        <v>138</v>
      </c>
    </row>
    <row r="112" spans="2:65" s="1" customFormat="1" ht="16.5" customHeight="1">
      <c r="B112" s="38"/>
      <c r="C112" s="229">
        <v>25</v>
      </c>
      <c r="D112" s="229" t="s">
        <v>305</v>
      </c>
      <c r="E112" s="230" t="s">
        <v>980</v>
      </c>
      <c r="F112" s="231" t="s">
        <v>1231</v>
      </c>
      <c r="G112" s="232" t="s">
        <v>192</v>
      </c>
      <c r="H112" s="233">
        <v>0.72</v>
      </c>
      <c r="I112" s="234"/>
      <c r="J112" s="235">
        <f>ROUND(I112*H112,2)</f>
        <v>0</v>
      </c>
      <c r="K112" s="231" t="s">
        <v>143</v>
      </c>
      <c r="L112" s="236"/>
      <c r="M112" s="237" t="s">
        <v>24</v>
      </c>
      <c r="N112" s="238" t="s">
        <v>44</v>
      </c>
      <c r="O112" s="39"/>
      <c r="P112" s="189">
        <f>O112*H112</f>
        <v>0</v>
      </c>
      <c r="Q112" s="189">
        <v>0.2</v>
      </c>
      <c r="R112" s="189">
        <f>Q112*H112</f>
        <v>0.14399999999999999</v>
      </c>
      <c r="S112" s="189">
        <v>0</v>
      </c>
      <c r="T112" s="190">
        <f>S112*H112</f>
        <v>0</v>
      </c>
      <c r="AR112" s="22" t="s">
        <v>175</v>
      </c>
      <c r="AT112" s="22" t="s">
        <v>305</v>
      </c>
      <c r="AU112" s="22" t="s">
        <v>81</v>
      </c>
      <c r="AY112" s="22" t="s">
        <v>138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22" t="s">
        <v>81</v>
      </c>
      <c r="BK112" s="191">
        <f>ROUND(I112*H112,2)</f>
        <v>0</v>
      </c>
      <c r="BL112" s="22" t="s">
        <v>144</v>
      </c>
      <c r="BM112" s="22" t="s">
        <v>981</v>
      </c>
    </row>
    <row r="113" spans="2:65" s="1" customFormat="1" ht="20.25" customHeight="1">
      <c r="B113" s="38"/>
      <c r="C113" s="180">
        <v>26</v>
      </c>
      <c r="D113" s="180" t="s">
        <v>139</v>
      </c>
      <c r="E113" s="181" t="s">
        <v>1232</v>
      </c>
      <c r="F113" s="182" t="s">
        <v>1233</v>
      </c>
      <c r="G113" s="183" t="s">
        <v>142</v>
      </c>
      <c r="H113" s="184">
        <v>7.08</v>
      </c>
      <c r="I113" s="185"/>
      <c r="J113" s="186">
        <f>ROUND(I113*H113,2)</f>
        <v>0</v>
      </c>
      <c r="K113" s="182" t="s">
        <v>143</v>
      </c>
      <c r="L113" s="58"/>
      <c r="M113" s="187" t="s">
        <v>24</v>
      </c>
      <c r="N113" s="188" t="s">
        <v>44</v>
      </c>
      <c r="O113" s="39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22" t="s">
        <v>144</v>
      </c>
      <c r="AT113" s="22" t="s">
        <v>139</v>
      </c>
      <c r="AU113" s="22" t="s">
        <v>81</v>
      </c>
      <c r="AY113" s="22" t="s">
        <v>138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22" t="s">
        <v>81</v>
      </c>
      <c r="BK113" s="191">
        <f>ROUND(I113*H113,2)</f>
        <v>0</v>
      </c>
      <c r="BL113" s="22" t="s">
        <v>144</v>
      </c>
      <c r="BM113" s="22" t="s">
        <v>948</v>
      </c>
    </row>
    <row r="114" spans="2:65" s="1" customFormat="1" ht="18" customHeight="1">
      <c r="B114" s="38"/>
      <c r="C114" s="180">
        <v>27</v>
      </c>
      <c r="D114" s="180" t="s">
        <v>139</v>
      </c>
      <c r="E114" s="181" t="s">
        <v>1234</v>
      </c>
      <c r="F114" s="182" t="s">
        <v>1236</v>
      </c>
      <c r="G114" s="183" t="s">
        <v>573</v>
      </c>
      <c r="H114" s="184">
        <v>10</v>
      </c>
      <c r="I114" s="185"/>
      <c r="J114" s="186">
        <f>ROUND(I114*H114,2)</f>
        <v>0</v>
      </c>
      <c r="K114" s="182"/>
      <c r="L114" s="58"/>
      <c r="M114" s="187" t="s">
        <v>24</v>
      </c>
      <c r="N114" s="188" t="s">
        <v>44</v>
      </c>
      <c r="O114" s="39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22" t="s">
        <v>144</v>
      </c>
      <c r="AT114" s="22" t="s">
        <v>139</v>
      </c>
      <c r="AU114" s="22" t="s">
        <v>81</v>
      </c>
      <c r="AY114" s="22" t="s">
        <v>138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22" t="s">
        <v>81</v>
      </c>
      <c r="BK114" s="191">
        <f>ROUND(I114*H114,2)</f>
        <v>0</v>
      </c>
      <c r="BL114" s="22" t="s">
        <v>144</v>
      </c>
      <c r="BM114" s="22" t="s">
        <v>948</v>
      </c>
    </row>
    <row r="115" spans="2:65" s="1" customFormat="1" ht="27">
      <c r="B115" s="38"/>
      <c r="C115" s="60"/>
      <c r="D115" s="194" t="s">
        <v>622</v>
      </c>
      <c r="E115" s="60"/>
      <c r="F115" s="239" t="s">
        <v>1237</v>
      </c>
      <c r="G115" s="60"/>
      <c r="H115" s="60"/>
      <c r="I115" s="153"/>
      <c r="J115" s="60"/>
      <c r="K115" s="60"/>
      <c r="L115" s="58"/>
      <c r="M115" s="240"/>
      <c r="N115" s="39"/>
      <c r="O115" s="39"/>
      <c r="P115" s="39"/>
      <c r="Q115" s="39"/>
      <c r="R115" s="39"/>
      <c r="S115" s="39"/>
      <c r="T115" s="75"/>
      <c r="AT115" s="22" t="s">
        <v>622</v>
      </c>
      <c r="AU115" s="22" t="s">
        <v>81</v>
      </c>
    </row>
    <row r="116" spans="2:65" s="1" customFormat="1" ht="18" customHeight="1">
      <c r="B116" s="38"/>
      <c r="C116" s="180">
        <v>28</v>
      </c>
      <c r="D116" s="180" t="s">
        <v>139</v>
      </c>
      <c r="E116" s="181" t="s">
        <v>1235</v>
      </c>
      <c r="F116" s="182" t="s">
        <v>1238</v>
      </c>
      <c r="G116" s="183" t="s">
        <v>573</v>
      </c>
      <c r="H116" s="184">
        <v>3</v>
      </c>
      <c r="I116" s="185"/>
      <c r="J116" s="186">
        <f>ROUND(I116*H116,2)</f>
        <v>0</v>
      </c>
      <c r="K116" s="182"/>
      <c r="L116" s="58"/>
      <c r="M116" s="187" t="s">
        <v>24</v>
      </c>
      <c r="N116" s="188" t="s">
        <v>44</v>
      </c>
      <c r="O116" s="39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22" t="s">
        <v>144</v>
      </c>
      <c r="AT116" s="22" t="s">
        <v>139</v>
      </c>
      <c r="AU116" s="22" t="s">
        <v>81</v>
      </c>
      <c r="AY116" s="22" t="s">
        <v>138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22" t="s">
        <v>81</v>
      </c>
      <c r="BK116" s="191">
        <f>ROUND(I116*H116,2)</f>
        <v>0</v>
      </c>
      <c r="BL116" s="22" t="s">
        <v>144</v>
      </c>
      <c r="BM116" s="22" t="s">
        <v>948</v>
      </c>
    </row>
    <row r="117" spans="2:65" s="1" customFormat="1" ht="27">
      <c r="B117" s="38"/>
      <c r="C117" s="60"/>
      <c r="D117" s="194" t="s">
        <v>622</v>
      </c>
      <c r="E117" s="60"/>
      <c r="F117" s="239" t="s">
        <v>1239</v>
      </c>
      <c r="G117" s="60"/>
      <c r="H117" s="60"/>
      <c r="I117" s="153"/>
      <c r="J117" s="60"/>
      <c r="K117" s="60"/>
      <c r="L117" s="58"/>
      <c r="M117" s="240"/>
      <c r="N117" s="39"/>
      <c r="O117" s="39"/>
      <c r="P117" s="39"/>
      <c r="Q117" s="39"/>
      <c r="R117" s="39"/>
      <c r="S117" s="39"/>
      <c r="T117" s="75"/>
      <c r="AT117" s="22" t="s">
        <v>622</v>
      </c>
      <c r="AU117" s="22" t="s">
        <v>81</v>
      </c>
    </row>
    <row r="118" spans="2:65" s="9" customFormat="1" ht="37.35" customHeight="1">
      <c r="B118" s="166"/>
      <c r="C118" s="167"/>
      <c r="D118" s="168" t="s">
        <v>72</v>
      </c>
      <c r="E118" s="169" t="s">
        <v>343</v>
      </c>
      <c r="F118" s="169" t="s">
        <v>344</v>
      </c>
      <c r="G118" s="167"/>
      <c r="H118" s="167"/>
      <c r="I118" s="170"/>
      <c r="J118" s="171">
        <f>BK118</f>
        <v>0</v>
      </c>
      <c r="K118" s="167"/>
      <c r="L118" s="172"/>
      <c r="M118" s="173"/>
      <c r="N118" s="174"/>
      <c r="O118" s="174"/>
      <c r="P118" s="175">
        <f>P119</f>
        <v>0</v>
      </c>
      <c r="Q118" s="174"/>
      <c r="R118" s="175">
        <f>R119</f>
        <v>0</v>
      </c>
      <c r="S118" s="174"/>
      <c r="T118" s="176">
        <f>T119</f>
        <v>0</v>
      </c>
      <c r="AR118" s="177" t="s">
        <v>81</v>
      </c>
      <c r="AT118" s="178" t="s">
        <v>72</v>
      </c>
      <c r="AU118" s="178" t="s">
        <v>73</v>
      </c>
      <c r="AY118" s="177" t="s">
        <v>138</v>
      </c>
      <c r="BK118" s="179">
        <f>BK119</f>
        <v>0</v>
      </c>
    </row>
    <row r="119" spans="2:65" s="1" customFormat="1" ht="25.5" customHeight="1">
      <c r="B119" s="38"/>
      <c r="C119" s="180">
        <v>29</v>
      </c>
      <c r="D119" s="180" t="s">
        <v>139</v>
      </c>
      <c r="E119" s="181" t="s">
        <v>982</v>
      </c>
      <c r="F119" s="182" t="s">
        <v>983</v>
      </c>
      <c r="G119" s="183" t="s">
        <v>210</v>
      </c>
      <c r="H119" s="184">
        <v>0.438</v>
      </c>
      <c r="I119" s="185"/>
      <c r="J119" s="186">
        <f>ROUND(I119*H119,2)</f>
        <v>0</v>
      </c>
      <c r="K119" s="182" t="s">
        <v>143</v>
      </c>
      <c r="L119" s="58"/>
      <c r="M119" s="187" t="s">
        <v>24</v>
      </c>
      <c r="N119" s="225" t="s">
        <v>44</v>
      </c>
      <c r="O119" s="226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AR119" s="22" t="s">
        <v>144</v>
      </c>
      <c r="AT119" s="22" t="s">
        <v>139</v>
      </c>
      <c r="AU119" s="22" t="s">
        <v>81</v>
      </c>
      <c r="AY119" s="22" t="s">
        <v>138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22" t="s">
        <v>81</v>
      </c>
      <c r="BK119" s="191">
        <f>ROUND(I119*H119,2)</f>
        <v>0</v>
      </c>
      <c r="BL119" s="22" t="s">
        <v>144</v>
      </c>
      <c r="BM119" s="22" t="s">
        <v>984</v>
      </c>
    </row>
    <row r="120" spans="2:65" s="1" customFormat="1" ht="6.95" customHeight="1">
      <c r="B120" s="53"/>
      <c r="C120" s="54"/>
      <c r="D120" s="54"/>
      <c r="E120" s="54"/>
      <c r="F120" s="54"/>
      <c r="G120" s="54"/>
      <c r="H120" s="54"/>
      <c r="I120" s="136"/>
      <c r="J120" s="54"/>
      <c r="K120" s="54"/>
      <c r="L120" s="58"/>
    </row>
  </sheetData>
  <sheetProtection password="CA23" sheet="1" objects="1" scenarios="1"/>
  <autoFilter ref="C77:K119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001 - SO 001 - Bourací práce</vt:lpstr>
      <vt:lpstr>101 - SO 101 - Příjezdová...</vt:lpstr>
      <vt:lpstr>101.1 - SO 101.1 - Sanace...</vt:lpstr>
      <vt:lpstr>102 - SO 102 - Chodník</vt:lpstr>
      <vt:lpstr>301 - SO 301 - Odvodnění</vt:lpstr>
      <vt:lpstr>401 - SO 401 - Přeložka VO</vt:lpstr>
      <vt:lpstr>402 - SO 402 - Ochrana IS</vt:lpstr>
      <vt:lpstr>801 - SO 801 - Zeleň</vt:lpstr>
      <vt:lpstr>VRN - Vedlejší náklady</vt:lpstr>
      <vt:lpstr>Pokyny pro vyplnění</vt:lpstr>
      <vt:lpstr>'001 - SO 001 - Bourací práce'!Názvy_tisku</vt:lpstr>
      <vt:lpstr>'101 - SO 101 - Příjezdová...'!Názvy_tisku</vt:lpstr>
      <vt:lpstr>'101.1 - SO 101.1 - Sanace...'!Názvy_tisku</vt:lpstr>
      <vt:lpstr>'102 - SO 102 - Chodník'!Názvy_tisku</vt:lpstr>
      <vt:lpstr>'301 - SO 301 - Odvodnění'!Názvy_tisku</vt:lpstr>
      <vt:lpstr>'401 - SO 401 - Přeložka VO'!Názvy_tisku</vt:lpstr>
      <vt:lpstr>'402 - SO 402 - Ochrana IS'!Názvy_tisku</vt:lpstr>
      <vt:lpstr>'801 - SO 801 - Zeleň'!Názvy_tisku</vt:lpstr>
      <vt:lpstr>'Rekapitulace stavby'!Názvy_tisku</vt:lpstr>
      <vt:lpstr>'VRN - Vedlejší náklady'!Názvy_tisku</vt:lpstr>
      <vt:lpstr>'001 - SO 001 - Bourací práce'!Oblast_tisku</vt:lpstr>
      <vt:lpstr>'101 - SO 101 - Příjezdová...'!Oblast_tisku</vt:lpstr>
      <vt:lpstr>'101.1 - SO 101.1 - Sanace...'!Oblast_tisku</vt:lpstr>
      <vt:lpstr>'102 - SO 102 - Chodník'!Oblast_tisku</vt:lpstr>
      <vt:lpstr>'301 - SO 301 - Odvodnění'!Oblast_tisku</vt:lpstr>
      <vt:lpstr>'401 - SO 401 - Přeložka VO'!Oblast_tisku</vt:lpstr>
      <vt:lpstr>'402 - SO 402 - Ochrana IS'!Oblast_tisku</vt:lpstr>
      <vt:lpstr>'801 - SO 801 - Zeleň'!Oblast_tisku</vt:lpstr>
      <vt:lpstr>'Pokyny pro vyplnění'!Oblast_tisku</vt:lpstr>
      <vt:lpstr>'Rekapitulace stavby'!Oblast_tisku</vt:lpstr>
      <vt:lpstr>'VRN - Vedlejší náklady'!Oblast_tisku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PC_Dela\Ladislav</dc:creator>
  <cp:lastModifiedBy>Uživatel systému Windows</cp:lastModifiedBy>
  <dcterms:created xsi:type="dcterms:W3CDTF">2018-09-07T09:17:09Z</dcterms:created>
  <dcterms:modified xsi:type="dcterms:W3CDTF">2018-09-09T09:58:50Z</dcterms:modified>
</cp:coreProperties>
</file>